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autoCompressPictures="0"/>
  <xr:revisionPtr revIDLastSave="0" documentId="13_ncr:1_{AD497F3A-754F-43E0-ACDB-8F5B33E74094}" xr6:coauthVersionLast="47" xr6:coauthVersionMax="47" xr10:uidLastSave="{00000000-0000-0000-0000-000000000000}"/>
  <bookViews>
    <workbookView xWindow="-120" yWindow="-120" windowWidth="29040" windowHeight="15840" xr2:uid="{00000000-000D-0000-FFFF-FFFF00000000}"/>
  </bookViews>
  <sheets>
    <sheet name="Presupuesto mensual personal"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1" l="1"/>
  <c r="E11" i="1"/>
  <c r="E10" i="1"/>
  <c r="E9" i="1"/>
  <c r="E27" i="1"/>
  <c r="J25" i="1"/>
  <c r="J32" i="1"/>
  <c r="E34" i="1"/>
  <c r="J48" i="1"/>
  <c r="J49" i="1"/>
  <c r="J50" i="1"/>
  <c r="J51" i="1"/>
  <c r="J42" i="1"/>
  <c r="J43" i="1"/>
  <c r="J44" i="1"/>
  <c r="J36" i="1"/>
  <c r="J37" i="1"/>
  <c r="J38" i="1"/>
  <c r="J29" i="1"/>
  <c r="J30" i="1"/>
  <c r="J31" i="1"/>
  <c r="J20" i="1"/>
  <c r="J21" i="1"/>
  <c r="J22" i="1"/>
  <c r="J23" i="1"/>
  <c r="J24" i="1"/>
  <c r="J8" i="1"/>
  <c r="J9" i="1"/>
  <c r="J10" i="1"/>
  <c r="J11" i="1"/>
  <c r="J12" i="1"/>
  <c r="J13" i="1"/>
  <c r="J14" i="1"/>
  <c r="J15" i="1"/>
  <c r="J16" i="1"/>
  <c r="E52" i="1"/>
  <c r="E53" i="1"/>
  <c r="E54" i="1"/>
  <c r="E55" i="1"/>
  <c r="E56" i="1"/>
  <c r="E57" i="1"/>
  <c r="E58" i="1"/>
  <c r="E44" i="1"/>
  <c r="E45" i="1"/>
  <c r="E46" i="1"/>
  <c r="E47" i="1"/>
  <c r="E48" i="1"/>
  <c r="E38" i="1"/>
  <c r="E39" i="1"/>
  <c r="E40" i="1"/>
  <c r="E31" i="1"/>
  <c r="E32" i="1"/>
  <c r="E33" i="1"/>
  <c r="E21" i="1"/>
  <c r="E22" i="1"/>
  <c r="E23" i="1"/>
  <c r="E24" i="1"/>
  <c r="E25" i="1"/>
  <c r="E26" i="1"/>
  <c r="E8" i="1"/>
  <c r="E12" i="1"/>
  <c r="E13" i="1"/>
  <c r="E14" i="1"/>
  <c r="E15" i="1"/>
  <c r="E16" i="1"/>
  <c r="E17" i="1"/>
  <c r="I52" i="1"/>
  <c r="H52" i="1"/>
  <c r="I45" i="1"/>
  <c r="H45" i="1"/>
  <c r="I39" i="1"/>
  <c r="H39" i="1"/>
  <c r="I33" i="1"/>
  <c r="H33" i="1"/>
  <c r="I26" i="1"/>
  <c r="H26" i="1"/>
  <c r="D59" i="1"/>
  <c r="C59" i="1"/>
  <c r="D49" i="1"/>
  <c r="C49" i="1"/>
  <c r="D41" i="1"/>
  <c r="C41" i="1"/>
  <c r="D35" i="1"/>
  <c r="C35" i="1"/>
  <c r="D28" i="1"/>
  <c r="C28" i="1"/>
  <c r="I17" i="1"/>
  <c r="H17" i="1"/>
  <c r="D18" i="1"/>
  <c r="C18" i="1"/>
  <c r="E5" i="1"/>
  <c r="J4" i="1" s="1"/>
  <c r="J17" i="1" l="1"/>
  <c r="E59" i="1"/>
  <c r="E18" i="1"/>
  <c r="J52" i="1"/>
  <c r="J45" i="1"/>
  <c r="J39" i="1"/>
  <c r="J33" i="1"/>
  <c r="J26" i="1"/>
  <c r="E49" i="1"/>
  <c r="E41" i="1"/>
  <c r="E35" i="1"/>
  <c r="E28" i="1"/>
</calcChain>
</file>

<file path=xl/sharedStrings.xml><?xml version="1.0" encoding="utf-8"?>
<sst xmlns="http://schemas.openxmlformats.org/spreadsheetml/2006/main" count="132" uniqueCount="75">
  <si>
    <t>Presupuesto mensual personal</t>
  </si>
  <si>
    <t>INGRESOS MENSUALES PREVISTOS</t>
  </si>
  <si>
    <t>Teléfono</t>
  </si>
  <si>
    <t>Electricidad</t>
  </si>
  <si>
    <t>Gas</t>
  </si>
  <si>
    <t>Agua y alcantarillado</t>
  </si>
  <si>
    <t>Televisión por cable</t>
  </si>
  <si>
    <t>Mantenimiento o reparaciones</t>
  </si>
  <si>
    <t>Otros</t>
  </si>
  <si>
    <t>Total</t>
  </si>
  <si>
    <t>TRANSPORTE</t>
  </si>
  <si>
    <t>Pago del vehículo</t>
  </si>
  <si>
    <t>Gastos de taxi o bus</t>
  </si>
  <si>
    <t>Seguro</t>
  </si>
  <si>
    <t>Combustible</t>
  </si>
  <si>
    <t>Mantenimiento</t>
  </si>
  <si>
    <t>SEGURO</t>
  </si>
  <si>
    <t>Hogar</t>
  </si>
  <si>
    <t>Salud</t>
  </si>
  <si>
    <t>Vida</t>
  </si>
  <si>
    <t>COMIDA</t>
  </si>
  <si>
    <t>Restaurantes</t>
  </si>
  <si>
    <t>MASCOTAS</t>
  </si>
  <si>
    <t>Comida</t>
  </si>
  <si>
    <t>Médicos</t>
  </si>
  <si>
    <t>Limpieza</t>
  </si>
  <si>
    <t>Juguetes</t>
  </si>
  <si>
    <t>Ropa</t>
  </si>
  <si>
    <t>Gimnasio</t>
  </si>
  <si>
    <t>Ingresos adicionales</t>
  </si>
  <si>
    <t>Total de ingresos mensuales</t>
  </si>
  <si>
    <t>Costo real</t>
  </si>
  <si>
    <t>Diferencia</t>
  </si>
  <si>
    <t>ENTRETENIMIENTO</t>
  </si>
  <si>
    <t>Conciertos</t>
  </si>
  <si>
    <t>Eventos deportivos</t>
  </si>
  <si>
    <t>Teatro</t>
  </si>
  <si>
    <t>PRÉSTAMOS</t>
  </si>
  <si>
    <t>Tarjeta de crédito</t>
  </si>
  <si>
    <t>AHORROS O INVERSIONES</t>
  </si>
  <si>
    <t>Abogados</t>
  </si>
  <si>
    <t>Pensión alimenticia</t>
  </si>
  <si>
    <t xml:space="preserve">GASTOS  TOTALES </t>
  </si>
  <si>
    <t xml:space="preserve">SALDO TOTAL </t>
  </si>
  <si>
    <t>Arriendo/Cuota</t>
  </si>
  <si>
    <t>Servicio de Internet</t>
  </si>
  <si>
    <t xml:space="preserve">Administración </t>
  </si>
  <si>
    <t>Comparendos</t>
  </si>
  <si>
    <t>Mercado</t>
  </si>
  <si>
    <t>GASTOS PERSONALES</t>
  </si>
  <si>
    <t>Salón de belleza</t>
  </si>
  <si>
    <t>Lavandería</t>
  </si>
  <si>
    <t>Membresias</t>
  </si>
  <si>
    <t>Costo proyectado</t>
  </si>
  <si>
    <t xml:space="preserve">Costo real </t>
  </si>
  <si>
    <t xml:space="preserve">Costo proyectado  </t>
  </si>
  <si>
    <t xml:space="preserve">Costo proyectado </t>
  </si>
  <si>
    <t xml:space="preserve">Ingreso </t>
  </si>
  <si>
    <t>Cine</t>
  </si>
  <si>
    <t xml:space="preserve">Invitaciones </t>
  </si>
  <si>
    <t>OBLIGACIONES</t>
  </si>
  <si>
    <t>Colegios</t>
  </si>
  <si>
    <t>Guarderías</t>
  </si>
  <si>
    <t>HOGAR</t>
  </si>
  <si>
    <t>Ahorro voluntario</t>
  </si>
  <si>
    <t>Ahorro obligatorio</t>
  </si>
  <si>
    <t>DETALLES Y OCASIONES ESPECIALES</t>
  </si>
  <si>
    <t>Cumpleaños</t>
  </si>
  <si>
    <t>Aniversario</t>
  </si>
  <si>
    <t>Vacaciones</t>
  </si>
  <si>
    <t>Bancos</t>
  </si>
  <si>
    <t xml:space="preserve">Personales </t>
  </si>
  <si>
    <t>OTROS</t>
  </si>
  <si>
    <t xml:space="preserve">Donación </t>
  </si>
  <si>
    <t>Jardín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</si>
</sst>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_);_(* \(#,##0\);_(* &quot;-&quot;_);_(@_)"/>
    <numFmt numFmtId="165" formatCode="_(* #,##0.00_);_(* \(#,##0.00\);_(* &quot;-&quot;??_);_(@_)"/>
    <numFmt numFmtId="166" formatCode="#,##0\ &quot;€&quot;;\-#,##0\ &quot;€&quot;"/>
    <numFmt numFmtId="167" formatCode="_-* #,##0\ &quot;€&quot;_-;\-* #,##0\ &quot;€&quot;_-;_-* &quot;-&quot;\ &quot;€&quot;_-;_-@_-"/>
    <numFmt numFmtId="168" formatCode="_-[$$-240A]\ * #,##0.00_-;\-[$$-240A]\ * #,##0.00_-;_-[$$-240A]\ * &quot;-&quot;??_-;_-@_-"/>
  </numFmts>
  <fonts count="29" x14ac:knownFonts="1">
    <font>
      <sz val="10"/>
      <color theme="1"/>
      <name val="Microsoft Sans Serif"/>
      <family val="2"/>
      <scheme val="minor"/>
    </font>
    <font>
      <sz val="11"/>
      <color theme="1"/>
      <name val="Microsoft Sans Serif"/>
      <family val="2"/>
      <scheme val="minor"/>
    </font>
    <font>
      <sz val="8"/>
      <color theme="1"/>
      <name val="Arial"/>
      <family val="2"/>
    </font>
    <font>
      <sz val="10"/>
      <color indexed="63"/>
      <name val="Microsoft Sans Serif"/>
      <family val="2"/>
      <scheme val="minor"/>
    </font>
    <font>
      <b/>
      <sz val="10"/>
      <color indexed="63"/>
      <name val="Microsoft Sans Serif"/>
      <family val="2"/>
      <scheme val="minor"/>
    </font>
    <font>
      <sz val="10"/>
      <name val="Microsoft Sans Serif"/>
      <family val="2"/>
      <scheme val="minor"/>
    </font>
    <font>
      <b/>
      <sz val="10"/>
      <name val="Microsoft Sans Serif"/>
      <family val="2"/>
      <scheme val="minor"/>
    </font>
    <font>
      <b/>
      <sz val="10"/>
      <color theme="3"/>
      <name val="Microsoft Sans Serif"/>
      <family val="2"/>
      <scheme val="minor"/>
    </font>
    <font>
      <b/>
      <sz val="10"/>
      <color theme="4"/>
      <name val="Microsoft Sans Serif"/>
      <family val="2"/>
      <scheme val="minor"/>
    </font>
    <font>
      <sz val="10"/>
      <color theme="3"/>
      <name val="Microsoft Sans Serif"/>
      <family val="2"/>
      <scheme val="minor"/>
    </font>
    <font>
      <sz val="10"/>
      <color theme="4"/>
      <name val="Microsoft Sans Serif"/>
      <family val="2"/>
      <scheme val="minor"/>
    </font>
    <font>
      <sz val="30"/>
      <color theme="3"/>
      <name val="Franklin Gothic Demi"/>
      <family val="2"/>
      <scheme val="major"/>
    </font>
    <font>
      <sz val="10"/>
      <color theme="1"/>
      <name val="Microsoft Sans Serif"/>
      <family val="2"/>
      <scheme val="minor"/>
    </font>
    <font>
      <sz val="18"/>
      <color theme="3"/>
      <name val="Franklin Gothic Demi"/>
      <family val="2"/>
      <scheme val="major"/>
    </font>
    <font>
      <b/>
      <sz val="15"/>
      <color theme="3"/>
      <name val="Microsoft Sans Serif"/>
      <family val="2"/>
      <scheme val="minor"/>
    </font>
    <font>
      <b/>
      <sz val="13"/>
      <color theme="3"/>
      <name val="Microsoft Sans Serif"/>
      <family val="2"/>
      <scheme val="minor"/>
    </font>
    <font>
      <b/>
      <sz val="11"/>
      <color theme="3"/>
      <name val="Microsoft Sans Serif"/>
      <family val="2"/>
      <scheme val="minor"/>
    </font>
    <font>
      <sz val="11"/>
      <color rgb="FF006100"/>
      <name val="Microsoft Sans Serif"/>
      <family val="2"/>
      <scheme val="minor"/>
    </font>
    <font>
      <sz val="11"/>
      <color rgb="FF9C0006"/>
      <name val="Microsoft Sans Serif"/>
      <family val="2"/>
      <scheme val="minor"/>
    </font>
    <font>
      <sz val="11"/>
      <color rgb="FF9C5700"/>
      <name val="Microsoft Sans Serif"/>
      <family val="2"/>
      <scheme val="minor"/>
    </font>
    <font>
      <sz val="11"/>
      <color rgb="FF3F3F76"/>
      <name val="Microsoft Sans Serif"/>
      <family val="2"/>
      <scheme val="minor"/>
    </font>
    <font>
      <b/>
      <sz val="11"/>
      <color rgb="FF3F3F3F"/>
      <name val="Microsoft Sans Serif"/>
      <family val="2"/>
      <scheme val="minor"/>
    </font>
    <font>
      <b/>
      <sz val="11"/>
      <color rgb="FFFA7D00"/>
      <name val="Microsoft Sans Serif"/>
      <family val="2"/>
      <scheme val="minor"/>
    </font>
    <font>
      <sz val="11"/>
      <color rgb="FFFA7D00"/>
      <name val="Microsoft Sans Serif"/>
      <family val="2"/>
      <scheme val="minor"/>
    </font>
    <font>
      <b/>
      <sz val="11"/>
      <color theme="0"/>
      <name val="Microsoft Sans Serif"/>
      <family val="2"/>
      <scheme val="minor"/>
    </font>
    <font>
      <sz val="11"/>
      <color rgb="FFFF0000"/>
      <name val="Microsoft Sans Serif"/>
      <family val="2"/>
      <scheme val="minor"/>
    </font>
    <font>
      <i/>
      <sz val="11"/>
      <color rgb="FF7F7F7F"/>
      <name val="Microsoft Sans Serif"/>
      <family val="2"/>
      <scheme val="minor"/>
    </font>
    <font>
      <b/>
      <sz val="11"/>
      <color theme="1"/>
      <name val="Microsoft Sans Serif"/>
      <family val="2"/>
      <scheme val="minor"/>
    </font>
    <font>
      <sz val="11"/>
      <color theme="0"/>
      <name val="Microsoft Sans Serif"/>
      <family val="2"/>
      <scheme val="minor"/>
    </font>
  </fonts>
  <fills count="3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right/>
      <top/>
      <bottom style="thin">
        <color theme="0"/>
      </bottom>
      <diagonal/>
    </border>
    <border>
      <left/>
      <right/>
      <top style="thin">
        <color theme="0"/>
      </top>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style="medium">
        <color theme="3"/>
      </bottom>
      <diagonal/>
    </border>
    <border>
      <left/>
      <right/>
      <top style="thin">
        <color theme="0"/>
      </top>
      <bottom style="thin">
        <color theme="3"/>
      </bottom>
      <diagonal/>
    </border>
    <border>
      <left/>
      <right/>
      <top/>
      <bottom style="medium">
        <color theme="3"/>
      </bottom>
      <diagonal/>
    </border>
    <border>
      <left style="thin">
        <color theme="3"/>
      </left>
      <right/>
      <top style="thin">
        <color theme="3"/>
      </top>
      <bottom style="medium">
        <color theme="3"/>
      </bottom>
      <diagonal/>
    </border>
    <border>
      <left/>
      <right style="thin">
        <color theme="3"/>
      </right>
      <top style="thin">
        <color theme="0"/>
      </top>
      <bottom style="thin">
        <color theme="3"/>
      </bottom>
      <diagonal/>
    </border>
    <border>
      <left/>
      <right style="thin">
        <color theme="3"/>
      </right>
      <top style="medium">
        <color theme="3"/>
      </top>
      <bottom style="medium">
        <color theme="3"/>
      </bottom>
      <diagonal/>
    </border>
    <border>
      <left/>
      <right/>
      <top style="medium">
        <color theme="3"/>
      </top>
      <bottom/>
      <diagonal/>
    </border>
    <border>
      <left/>
      <right/>
      <top/>
      <bottom style="medium">
        <color theme="0"/>
      </bottom>
      <diagonal/>
    </border>
    <border>
      <left style="medium">
        <color theme="4" tint="0.79998168889431442"/>
      </left>
      <right style="medium">
        <color theme="4" tint="0.79998168889431442"/>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style="medium">
        <color theme="4" tint="0.79998168889431442"/>
      </right>
      <top/>
      <bottom/>
      <diagonal/>
    </border>
    <border>
      <left/>
      <right style="medium">
        <color theme="4" tint="0.79998168889431442"/>
      </right>
      <top/>
      <bottom style="medium">
        <color theme="4" tint="0.79998168889431442"/>
      </bottom>
      <diagonal/>
    </border>
    <border>
      <left/>
      <right style="medium">
        <color theme="4" tint="0.79998168889431442"/>
      </right>
      <top style="medium">
        <color theme="4" tint="0.79998168889431442"/>
      </top>
      <bottom/>
      <diagonal/>
    </border>
    <border>
      <left style="medium">
        <color theme="4" tint="0.79998168889431442"/>
      </left>
      <right style="medium">
        <color theme="4" tint="0.79998168889431442"/>
      </right>
      <top/>
      <bottom style="medium">
        <color theme="4" tint="0.79998168889431442"/>
      </bottom>
      <diagonal/>
    </border>
    <border>
      <left style="medium">
        <color theme="4" tint="0.79998168889431442"/>
      </left>
      <right style="medium">
        <color theme="4" tint="0.79998168889431442"/>
      </right>
      <top/>
      <bottom/>
      <diagonal/>
    </border>
    <border>
      <left style="medium">
        <color theme="4" tint="0.79998168889431442"/>
      </left>
      <right style="medium">
        <color theme="4" tint="0.79998168889431442"/>
      </right>
      <top style="medium">
        <color theme="4" tint="0.79998168889431442"/>
      </top>
      <bottom/>
      <diagonal/>
    </border>
    <border>
      <left style="medium">
        <color theme="3"/>
      </left>
      <right style="medium">
        <color theme="4" tint="0.79998168889431442"/>
      </right>
      <top style="medium">
        <color theme="3"/>
      </top>
      <bottom style="medium">
        <color theme="3"/>
      </bottom>
      <diagonal/>
    </border>
    <border>
      <left style="medium">
        <color theme="4" tint="0.79998168889431442"/>
      </left>
      <right style="medium">
        <color theme="3"/>
      </right>
      <top style="medium">
        <color theme="3"/>
      </top>
      <bottom style="medium">
        <color theme="3"/>
      </bottom>
      <diagonal/>
    </border>
    <border>
      <left style="medium">
        <color theme="4" tint="0.79998168889431442"/>
      </left>
      <right/>
      <top style="medium">
        <color theme="3"/>
      </top>
      <bottom style="medium">
        <color theme="3"/>
      </bottom>
      <diagonal/>
    </border>
    <border>
      <left/>
      <right style="medium">
        <color theme="4" tint="0.79998168889431442"/>
      </right>
      <top style="medium">
        <color theme="3"/>
      </top>
      <bottom style="medium">
        <color theme="3"/>
      </bottom>
      <diagonal/>
    </border>
    <border>
      <left style="medium">
        <color theme="3"/>
      </left>
      <right/>
      <top/>
      <bottom/>
      <diagonal/>
    </border>
    <border>
      <left/>
      <right/>
      <top style="medium">
        <color theme="6" tint="0.79998168889431442"/>
      </top>
      <bottom style="medium">
        <color theme="6" tint="0.79998168889431442"/>
      </bottom>
      <diagonal/>
    </border>
    <border>
      <left/>
      <right style="medium">
        <color theme="6" tint="0.79998168889431442"/>
      </right>
      <top style="medium">
        <color theme="3"/>
      </top>
      <bottom style="medium">
        <color theme="3"/>
      </bottom>
      <diagonal/>
    </border>
    <border>
      <left style="medium">
        <color theme="4" tint="0.79998168889431442"/>
      </left>
      <right style="medium">
        <color theme="6" tint="0.79998168889431442"/>
      </right>
      <top style="medium">
        <color theme="3"/>
      </top>
      <bottom/>
      <diagonal/>
    </border>
    <border>
      <left/>
      <right style="medium">
        <color theme="6" tint="0.79998168889431442"/>
      </right>
      <top style="medium">
        <color theme="6" tint="0.79998168889431442"/>
      </top>
      <bottom style="medium">
        <color theme="6" tint="0.79998168889431442"/>
      </bottom>
      <diagonal/>
    </border>
    <border>
      <left style="medium">
        <color theme="6" tint="0.79998168889431442"/>
      </left>
      <right style="medium">
        <color theme="6" tint="0.79998168889431442"/>
      </right>
      <top style="medium">
        <color theme="6" tint="0.79998168889431442"/>
      </top>
      <bottom style="medium">
        <color theme="6" tint="0.79998168889431442"/>
      </bottom>
      <diagonal/>
    </border>
    <border>
      <left style="medium">
        <color theme="6" tint="0.79998168889431442"/>
      </left>
      <right style="medium">
        <color theme="6" tint="0.79998168889431442"/>
      </right>
      <top style="medium">
        <color theme="6" tint="0.79998168889431442"/>
      </top>
      <bottom/>
      <diagonal/>
    </border>
    <border>
      <left style="medium">
        <color theme="6" tint="0.79998168889431442"/>
      </left>
      <right style="medium">
        <color theme="6" tint="0.79998168889431442"/>
      </right>
      <top/>
      <bottom style="medium">
        <color theme="6" tint="0.79998168889431442"/>
      </bottom>
      <diagonal/>
    </border>
    <border>
      <left/>
      <right style="medium">
        <color theme="6" tint="0.79998168889431442"/>
      </right>
      <top/>
      <bottom style="medium">
        <color theme="3"/>
      </bottom>
      <diagonal/>
    </border>
    <border>
      <left style="medium">
        <color theme="6" tint="0.79998168889431442"/>
      </left>
      <right style="medium">
        <color theme="6" tint="0.79998168889431442"/>
      </right>
      <top/>
      <bottom/>
      <diagonal/>
    </border>
    <border>
      <left style="medium">
        <color theme="6" tint="0.79998168889431442"/>
      </left>
      <right/>
      <top/>
      <bottom/>
      <diagonal/>
    </border>
    <border>
      <left style="medium">
        <color theme="6" tint="0.79998168889431442"/>
      </left>
      <right style="medium">
        <color theme="6" tint="0.79998168889431442"/>
      </right>
      <top style="medium">
        <color theme="3"/>
      </top>
      <bottom style="medium">
        <color theme="3"/>
      </bottom>
      <diagonal/>
    </border>
    <border>
      <left style="medium">
        <color theme="6" tint="0.79998168889431442"/>
      </left>
      <right style="medium">
        <color theme="6" tint="0.79998168889431442"/>
      </right>
      <top style="medium">
        <color theme="3"/>
      </top>
      <bottom/>
      <diagonal/>
    </border>
    <border>
      <left style="medium">
        <color theme="6" tint="0.79998168889431442"/>
      </left>
      <right style="medium">
        <color theme="6" tint="0.79998168889431442"/>
      </right>
      <top style="medium">
        <color theme="6" tint="0.79998168889431442"/>
      </top>
      <bottom style="medium">
        <color theme="3"/>
      </bottom>
      <diagonal/>
    </border>
    <border>
      <left style="medium">
        <color theme="6" tint="0.79998168889431442"/>
      </left>
      <right style="medium">
        <color theme="6" tint="0.79998168889431442"/>
      </right>
      <top style="medium">
        <color theme="3"/>
      </top>
      <bottom style="medium">
        <color theme="6" tint="0.79998168889431442"/>
      </bottom>
      <diagonal/>
    </border>
    <border>
      <left style="medium">
        <color theme="6" tint="0.79998168889431442"/>
      </left>
      <right style="medium">
        <color theme="4" tint="0.79998168889431442"/>
      </right>
      <top style="medium">
        <color theme="3"/>
      </top>
      <bottom style="medium">
        <color theme="3"/>
      </bottom>
      <diagonal/>
    </border>
    <border>
      <left/>
      <right style="medium">
        <color theme="6" tint="0.79998168889431442"/>
      </right>
      <top/>
      <bottom/>
      <diagonal/>
    </border>
    <border>
      <left style="medium">
        <color theme="6" tint="0.79998168889431442"/>
      </left>
      <right style="medium">
        <color theme="3"/>
      </right>
      <top style="medium">
        <color theme="3"/>
      </top>
      <bottom style="medium">
        <color theme="3"/>
      </bottom>
      <diagonal/>
    </border>
    <border>
      <left style="medium">
        <color theme="6" tint="0.79998168889431442"/>
      </left>
      <right/>
      <top style="medium">
        <color theme="3"/>
      </top>
      <bottom style="medium">
        <color theme="3"/>
      </bottom>
      <diagonal/>
    </border>
    <border>
      <left style="medium">
        <color theme="4" tint="0.79998168889431442"/>
      </left>
      <right style="medium">
        <color theme="3"/>
      </right>
      <top style="medium">
        <color theme="3"/>
      </top>
      <bottom style="medium">
        <color theme="6" tint="0.79998168889431442"/>
      </bottom>
      <diagonal/>
    </border>
    <border>
      <left style="medium">
        <color theme="3"/>
      </left>
      <right/>
      <top/>
      <bottom style="medium">
        <color theme="3"/>
      </bottom>
      <diagonal/>
    </border>
    <border>
      <left style="medium">
        <color theme="3"/>
      </left>
      <right style="medium">
        <color theme="6" tint="0.79998168889431442"/>
      </right>
      <top style="medium">
        <color theme="3"/>
      </top>
      <bottom style="medium">
        <color theme="3"/>
      </bottom>
      <diagonal/>
    </border>
    <border>
      <left/>
      <right style="medium">
        <color theme="6" tint="0.79998168889431442"/>
      </right>
      <top style="medium">
        <color theme="3"/>
      </top>
      <bottom/>
      <diagonal/>
    </border>
    <border>
      <left/>
      <right/>
      <top style="medium">
        <color theme="6" tint="0.79998168889431442"/>
      </top>
      <bottom/>
      <diagonal/>
    </border>
    <border>
      <left/>
      <right style="medium">
        <color theme="6" tint="0.79998168889431442"/>
      </right>
      <top style="medium">
        <color theme="6" tint="0.79998168889431442"/>
      </top>
      <bottom style="medium">
        <color theme="3"/>
      </bottom>
      <diagonal/>
    </border>
    <border>
      <left/>
      <right/>
      <top style="medium">
        <color theme="6" tint="0.79998168889431442"/>
      </top>
      <bottom style="medium">
        <color theme="3"/>
      </bottom>
      <diagonal/>
    </border>
    <border>
      <left/>
      <right/>
      <top style="thin">
        <color theme="3"/>
      </top>
      <bottom style="medium">
        <color theme="3"/>
      </bottom>
      <diagonal/>
    </border>
    <border>
      <left/>
      <right style="thin">
        <color theme="3"/>
      </right>
      <top style="thin">
        <color theme="3"/>
      </top>
      <bottom style="medium">
        <color theme="3"/>
      </bottom>
      <diagonal/>
    </border>
    <border>
      <left style="medium">
        <color theme="6" tint="0.79998168889431442"/>
      </left>
      <right style="medium">
        <color theme="6" tint="0.79998168889431442"/>
      </right>
      <top/>
      <bottom style="medium">
        <color theme="3"/>
      </bottom>
      <diagonal/>
    </border>
    <border>
      <left style="medium">
        <color theme="6" tint="0.79998168889431442"/>
      </left>
      <right style="medium">
        <color theme="6" tint="0.79998168889431442"/>
      </right>
      <top style="medium">
        <color theme="6" tint="0.79998168889431442"/>
      </top>
      <bottom style="medium">
        <color theme="6" tint="0.79995117038483843"/>
      </bottom>
      <diagonal/>
    </border>
    <border>
      <left style="medium">
        <color theme="6" tint="0.79998168889431442"/>
      </left>
      <right style="medium">
        <color theme="6" tint="0.79995117038483843"/>
      </right>
      <top style="medium">
        <color theme="3"/>
      </top>
      <bottom/>
      <diagonal/>
    </border>
    <border>
      <left style="medium">
        <color theme="6" tint="0.79998168889431442"/>
      </left>
      <right style="medium">
        <color theme="6" tint="0.79995117038483843"/>
      </right>
      <top style="medium">
        <color theme="6" tint="0.79998168889431442"/>
      </top>
      <bottom style="medium">
        <color theme="6" tint="0.79998168889431442"/>
      </bottom>
      <diagonal/>
    </border>
    <border>
      <left style="medium">
        <color theme="6" tint="0.79998168889431442"/>
      </left>
      <right style="medium">
        <color theme="6" tint="0.79995117038483843"/>
      </right>
      <top/>
      <bottom style="medium">
        <color theme="3"/>
      </bottom>
      <diagonal/>
    </border>
    <border>
      <left style="medium">
        <color theme="4" tint="0.7999816888943144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166" fontId="12" fillId="0" borderId="0" applyFont="0" applyFill="0" applyBorder="0" applyProtection="0">
      <alignment horizontal="left" vertical="center" indent="1"/>
    </xf>
    <xf numFmtId="165" fontId="12" fillId="0" borderId="0" applyFon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0" fontId="14" fillId="0" borderId="59" applyNumberFormat="0" applyFill="0" applyAlignment="0" applyProtection="0"/>
    <xf numFmtId="0" fontId="15" fillId="0" borderId="60" applyNumberFormat="0" applyFill="0" applyAlignment="0" applyProtection="0"/>
    <xf numFmtId="0" fontId="16" fillId="0" borderId="61" applyNumberFormat="0" applyFill="0" applyAlignment="0" applyProtection="0"/>
    <xf numFmtId="0" fontId="16" fillId="0" borderId="0" applyNumberFormat="0" applyFill="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62" applyNumberFormat="0" applyAlignment="0" applyProtection="0"/>
    <xf numFmtId="0" fontId="21" fillId="12" borderId="63" applyNumberFormat="0" applyAlignment="0" applyProtection="0"/>
    <xf numFmtId="0" fontId="22" fillId="12" borderId="62" applyNumberFormat="0" applyAlignment="0" applyProtection="0"/>
    <xf numFmtId="0" fontId="23" fillId="0" borderId="64" applyNumberFormat="0" applyFill="0" applyAlignment="0" applyProtection="0"/>
    <xf numFmtId="0" fontId="24" fillId="13" borderId="65" applyNumberFormat="0" applyAlignment="0" applyProtection="0"/>
    <xf numFmtId="0" fontId="25" fillId="0" borderId="0" applyNumberFormat="0" applyFill="0" applyBorder="0" applyAlignment="0" applyProtection="0"/>
    <xf numFmtId="0" fontId="12" fillId="14" borderId="66" applyNumberFormat="0" applyFont="0" applyAlignment="0" applyProtection="0"/>
    <xf numFmtId="0" fontId="26" fillId="0" borderId="0" applyNumberFormat="0" applyFill="0" applyBorder="0" applyAlignment="0" applyProtection="0"/>
    <xf numFmtId="0" fontId="27" fillId="0" borderId="67" applyNumberFormat="0" applyFill="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cellStyleXfs>
  <cellXfs count="146">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inden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xf>
    <xf numFmtId="0" fontId="5" fillId="0" borderId="15" xfId="0" applyFont="1" applyBorder="1" applyAlignment="1">
      <alignment horizontal="left" vertical="center"/>
    </xf>
    <xf numFmtId="0" fontId="10" fillId="4" borderId="21" xfId="0" applyFont="1" applyFill="1" applyBorder="1" applyAlignment="1">
      <alignment horizontal="left" vertical="center" indent="1"/>
    </xf>
    <xf numFmtId="0" fontId="9" fillId="0" borderId="0" xfId="0" applyFont="1" applyAlignment="1">
      <alignment horizontal="left" vertical="center" indent="1"/>
    </xf>
    <xf numFmtId="0" fontId="10" fillId="4" borderId="3" xfId="0" applyFont="1" applyFill="1" applyBorder="1" applyAlignment="1">
      <alignment horizontal="left" vertical="center" indent="1"/>
    </xf>
    <xf numFmtId="0" fontId="10" fillId="4" borderId="23" xfId="0" applyFont="1" applyFill="1" applyBorder="1" applyAlignment="1">
      <alignment horizontal="center" vertical="center"/>
    </xf>
    <xf numFmtId="0" fontId="10" fillId="4" borderId="22" xfId="0" applyFont="1" applyFill="1" applyBorder="1" applyAlignment="1">
      <alignment horizontal="center" vertical="center"/>
    </xf>
    <xf numFmtId="0" fontId="6" fillId="0" borderId="25" xfId="0" applyFont="1" applyBorder="1" applyAlignment="1">
      <alignment horizontal="left" vertical="center" wrapText="1"/>
    </xf>
    <xf numFmtId="0" fontId="10" fillId="4" borderId="24"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45" xfId="0" applyFont="1" applyFill="1" applyBorder="1" applyAlignment="1">
      <alignment horizontal="left" vertical="center" indent="1"/>
    </xf>
    <xf numFmtId="0" fontId="10" fillId="4" borderId="46" xfId="0" applyFont="1" applyFill="1" applyBorder="1" applyAlignment="1">
      <alignment horizontal="left" vertical="center" indent="1"/>
    </xf>
    <xf numFmtId="0" fontId="10" fillId="4" borderId="36" xfId="0" applyFont="1" applyFill="1" applyBorder="1" applyAlignment="1">
      <alignment horizontal="center" vertical="center"/>
    </xf>
    <xf numFmtId="0" fontId="3" fillId="0" borderId="41" xfId="0" applyFont="1" applyBorder="1" applyAlignment="1">
      <alignment horizontal="left" vertical="center"/>
    </xf>
    <xf numFmtId="0" fontId="5" fillId="0" borderId="41" xfId="0" applyFont="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left" vertical="center" indent="1" shrinkToFit="1"/>
    </xf>
    <xf numFmtId="0" fontId="9" fillId="2" borderId="19" xfId="0" applyFont="1" applyFill="1" applyBorder="1" applyAlignment="1">
      <alignment horizontal="left" vertical="center" indent="1" shrinkToFit="1"/>
    </xf>
    <xf numFmtId="0" fontId="9" fillId="0" borderId="20" xfId="0" applyFont="1" applyBorder="1" applyAlignment="1">
      <alignment horizontal="left" vertical="center" indent="1" shrinkToFit="1"/>
    </xf>
    <xf numFmtId="0" fontId="9" fillId="2" borderId="13" xfId="0" applyFont="1" applyFill="1" applyBorder="1" applyAlignment="1">
      <alignment horizontal="left" vertical="center" indent="1" shrinkToFit="1"/>
    </xf>
    <xf numFmtId="0" fontId="9" fillId="0" borderId="19" xfId="0" applyFont="1" applyBorder="1" applyAlignment="1">
      <alignment horizontal="left" vertical="center" indent="1" shrinkToFit="1"/>
    </xf>
    <xf numFmtId="0" fontId="9" fillId="3" borderId="15" xfId="0" applyFont="1" applyFill="1" applyBorder="1" applyAlignment="1">
      <alignment horizontal="left" vertical="center" indent="1"/>
    </xf>
    <xf numFmtId="0" fontId="9" fillId="0" borderId="34" xfId="0" applyFont="1" applyBorder="1" applyAlignment="1">
      <alignment horizontal="left" vertical="center" indent="1" shrinkToFit="1"/>
    </xf>
    <xf numFmtId="0" fontId="9" fillId="6" borderId="30" xfId="0" applyFont="1" applyFill="1" applyBorder="1" applyAlignment="1">
      <alignment horizontal="left" vertical="center" indent="1" shrinkToFit="1"/>
    </xf>
    <xf numFmtId="0" fontId="9" fillId="0" borderId="15" xfId="0" applyFont="1" applyBorder="1" applyAlignment="1">
      <alignment horizontal="left" vertical="center" indent="1"/>
    </xf>
    <xf numFmtId="0" fontId="9" fillId="0" borderId="13" xfId="0" applyFont="1" applyBorder="1" applyAlignment="1">
      <alignment horizontal="left" vertical="center" indent="1" shrinkToFit="1"/>
    </xf>
    <xf numFmtId="0" fontId="9" fillId="2" borderId="18" xfId="0" applyFont="1" applyFill="1" applyBorder="1" applyAlignment="1">
      <alignment horizontal="left" vertical="center" indent="1" shrinkToFit="1"/>
    </xf>
    <xf numFmtId="0" fontId="9" fillId="6" borderId="31" xfId="0" applyFont="1" applyFill="1" applyBorder="1" applyAlignment="1">
      <alignment horizontal="left" vertical="center" indent="1" shrinkToFit="1"/>
    </xf>
    <xf numFmtId="0" fontId="9" fillId="0" borderId="31" xfId="0" applyFont="1" applyBorder="1" applyAlignment="1">
      <alignment horizontal="left" vertical="center" indent="1" shrinkToFit="1"/>
    </xf>
    <xf numFmtId="0" fontId="9" fillId="0" borderId="30" xfId="0" applyFont="1" applyBorder="1" applyAlignment="1">
      <alignment horizontal="left" vertical="center" indent="1" shrinkToFit="1"/>
    </xf>
    <xf numFmtId="0" fontId="9" fillId="6" borderId="38" xfId="0" applyFont="1" applyFill="1" applyBorder="1" applyAlignment="1">
      <alignment horizontal="left" vertical="center" indent="1" shrinkToFit="1"/>
    </xf>
    <xf numFmtId="0" fontId="9" fillId="2" borderId="15" xfId="0" applyFont="1" applyFill="1" applyBorder="1" applyAlignment="1">
      <alignment horizontal="left" vertical="center" indent="1" shrinkToFit="1"/>
    </xf>
    <xf numFmtId="0" fontId="9" fillId="0" borderId="11" xfId="0" applyFont="1" applyBorder="1" applyAlignment="1">
      <alignment horizontal="left" vertical="center" indent="1" shrinkToFit="1"/>
    </xf>
    <xf numFmtId="0" fontId="9" fillId="6" borderId="48" xfId="0" applyFont="1" applyFill="1" applyBorder="1" applyAlignment="1">
      <alignment horizontal="left" vertical="center" indent="1" shrinkToFit="1"/>
    </xf>
    <xf numFmtId="0" fontId="9" fillId="0" borderId="26" xfId="0" applyFont="1" applyBorder="1" applyAlignment="1">
      <alignment horizontal="left" vertical="center" indent="1" shrinkToFit="1"/>
    </xf>
    <xf numFmtId="0" fontId="9" fillId="6" borderId="7" xfId="0" applyFont="1" applyFill="1" applyBorder="1" applyAlignment="1">
      <alignment horizontal="left" vertical="center" indent="1" shrinkToFit="1"/>
    </xf>
    <xf numFmtId="0" fontId="9" fillId="0" borderId="15" xfId="0" applyFont="1" applyBorder="1" applyAlignment="1">
      <alignment horizontal="center" vertical="center"/>
    </xf>
    <xf numFmtId="0" fontId="9" fillId="0" borderId="47" xfId="0" applyFont="1" applyBorder="1" applyAlignment="1">
      <alignment horizontal="left" vertical="center" indent="1" shrinkToFit="1"/>
    </xf>
    <xf numFmtId="0" fontId="9" fillId="0" borderId="41" xfId="0" applyFont="1" applyBorder="1" applyAlignment="1">
      <alignment horizontal="left" vertical="center" indent="1" shrinkToFit="1"/>
    </xf>
    <xf numFmtId="0" fontId="9" fillId="0" borderId="16" xfId="0" applyFont="1" applyBorder="1" applyAlignment="1">
      <alignment horizontal="left" vertical="center" indent="1" shrinkToFit="1"/>
    </xf>
    <xf numFmtId="0" fontId="9" fillId="0" borderId="17" xfId="0" applyFont="1" applyBorder="1" applyAlignment="1">
      <alignment horizontal="left" vertical="center" indent="1" shrinkToFit="1"/>
    </xf>
    <xf numFmtId="0" fontId="9" fillId="0" borderId="35" xfId="0" applyFont="1" applyBorder="1" applyAlignment="1">
      <alignment horizontal="left" vertical="center" indent="1" shrinkToFit="1"/>
    </xf>
    <xf numFmtId="0" fontId="9" fillId="0" borderId="38" xfId="0" applyFont="1" applyBorder="1" applyAlignment="1">
      <alignment horizontal="left" vertical="center" indent="1" shrinkToFit="1"/>
    </xf>
    <xf numFmtId="0" fontId="9" fillId="6" borderId="29" xfId="0" applyFont="1" applyFill="1" applyBorder="1" applyAlignment="1">
      <alignment horizontal="left" vertical="center" indent="1" shrinkToFit="1"/>
    </xf>
    <xf numFmtId="0" fontId="9" fillId="6" borderId="49" xfId="0" applyFont="1" applyFill="1" applyBorder="1" applyAlignment="1">
      <alignment horizontal="left" vertical="center" indent="1" shrinkToFit="1"/>
    </xf>
    <xf numFmtId="0" fontId="0" fillId="0" borderId="7" xfId="0" applyBorder="1"/>
    <xf numFmtId="0" fontId="9" fillId="0" borderId="20" xfId="0" applyFont="1" applyBorder="1" applyAlignment="1">
      <alignment horizontal="left" vertical="center" indent="1"/>
    </xf>
    <xf numFmtId="0" fontId="9" fillId="3" borderId="18" xfId="0" applyFont="1" applyFill="1" applyBorder="1" applyAlignment="1">
      <alignment horizontal="left" vertical="center" indent="1"/>
    </xf>
    <xf numFmtId="0" fontId="0" fillId="0" borderId="5" xfId="0" applyBorder="1"/>
    <xf numFmtId="0" fontId="9" fillId="6" borderId="53" xfId="0" applyFont="1" applyFill="1" applyBorder="1" applyAlignment="1">
      <alignment horizontal="left" vertical="center" indent="1" shrinkToFit="1"/>
    </xf>
    <xf numFmtId="0" fontId="9" fillId="0" borderId="54" xfId="0" applyFont="1" applyBorder="1" applyAlignment="1">
      <alignment horizontal="left" vertical="center" indent="1" shrinkToFit="1"/>
    </xf>
    <xf numFmtId="168" fontId="9" fillId="0" borderId="39" xfId="0" applyNumberFormat="1" applyFont="1" applyBorder="1" applyAlignment="1">
      <alignment horizontal="right" vertical="center" indent="1"/>
    </xf>
    <xf numFmtId="168" fontId="9" fillId="0" borderId="0" xfId="0" applyNumberFormat="1" applyFont="1" applyAlignment="1">
      <alignment horizontal="right" vertical="center" indent="1"/>
    </xf>
    <xf numFmtId="168" fontId="9" fillId="0" borderId="28" xfId="0" applyNumberFormat="1" applyFont="1" applyBorder="1" applyAlignment="1">
      <alignment horizontal="right" vertical="center" indent="1"/>
    </xf>
    <xf numFmtId="168" fontId="9" fillId="6" borderId="30" xfId="0" applyNumberFormat="1" applyFont="1" applyFill="1" applyBorder="1" applyAlignment="1">
      <alignment horizontal="right" vertical="center" indent="1"/>
    </xf>
    <xf numFmtId="168" fontId="9" fillId="0" borderId="30" xfId="0" applyNumberFormat="1" applyFont="1" applyBorder="1" applyAlignment="1">
      <alignment horizontal="right" vertical="center" indent="1"/>
    </xf>
    <xf numFmtId="168" fontId="9" fillId="0" borderId="34" xfId="0" applyNumberFormat="1" applyFont="1" applyBorder="1" applyAlignment="1">
      <alignment horizontal="right" vertical="center" indent="1"/>
    </xf>
    <xf numFmtId="168" fontId="9" fillId="6" borderId="32" xfId="0" applyNumberFormat="1" applyFont="1" applyFill="1" applyBorder="1" applyAlignment="1">
      <alignment horizontal="right" vertical="center" indent="1"/>
    </xf>
    <xf numFmtId="168" fontId="9" fillId="6" borderId="31" xfId="0" applyNumberFormat="1" applyFont="1" applyFill="1" applyBorder="1" applyAlignment="1">
      <alignment horizontal="right" vertical="center" indent="1"/>
    </xf>
    <xf numFmtId="168" fontId="9" fillId="6" borderId="34" xfId="0" applyNumberFormat="1" applyFont="1" applyFill="1" applyBorder="1" applyAlignment="1">
      <alignment horizontal="right" vertical="center" indent="1"/>
    </xf>
    <xf numFmtId="168" fontId="9" fillId="0" borderId="54" xfId="0" applyNumberFormat="1" applyFont="1" applyBorder="1" applyAlignment="1">
      <alignment horizontal="right" vertical="center" indent="1"/>
    </xf>
    <xf numFmtId="168" fontId="9" fillId="6" borderId="53" xfId="0" applyNumberFormat="1" applyFont="1" applyFill="1" applyBorder="1" applyAlignment="1">
      <alignment horizontal="right" vertical="center" indent="1"/>
    </xf>
    <xf numFmtId="168" fontId="9" fillId="6" borderId="33" xfId="0" applyNumberFormat="1" applyFont="1" applyFill="1" applyBorder="1" applyAlignment="1">
      <alignment horizontal="right" vertical="center" indent="1"/>
    </xf>
    <xf numFmtId="168" fontId="10" fillId="4" borderId="43" xfId="0" applyNumberFormat="1" applyFont="1" applyFill="1" applyBorder="1" applyAlignment="1">
      <alignment horizontal="right" vertical="center" indent="1"/>
    </xf>
    <xf numFmtId="168" fontId="10" fillId="4" borderId="36" xfId="0" applyNumberFormat="1" applyFont="1" applyFill="1" applyBorder="1" applyAlignment="1">
      <alignment horizontal="right" vertical="center" indent="1"/>
    </xf>
    <xf numFmtId="168" fontId="10" fillId="4" borderId="42" xfId="0" applyNumberFormat="1" applyFont="1" applyFill="1" applyBorder="1" applyAlignment="1">
      <alignment horizontal="right" vertical="center" indent="1"/>
    </xf>
    <xf numFmtId="0" fontId="8" fillId="0" borderId="0" xfId="0" applyFont="1" applyAlignment="1">
      <alignment horizontal="left" vertical="center" wrapText="1" indent="1"/>
    </xf>
    <xf numFmtId="0" fontId="9" fillId="0" borderId="0" xfId="0" applyFont="1" applyAlignment="1">
      <alignment horizontal="left" vertical="center" indent="1" shrinkToFit="1"/>
    </xf>
    <xf numFmtId="166" fontId="12" fillId="0" borderId="0" xfId="1" applyFill="1" applyBorder="1">
      <alignment horizontal="left" vertical="center" indent="1"/>
    </xf>
    <xf numFmtId="168" fontId="9" fillId="0" borderId="18" xfId="0" applyNumberFormat="1" applyFont="1" applyBorder="1" applyAlignment="1">
      <alignment horizontal="right" vertical="center" indent="1"/>
    </xf>
    <xf numFmtId="168" fontId="9" fillId="2" borderId="19" xfId="0" applyNumberFormat="1" applyFont="1" applyFill="1" applyBorder="1" applyAlignment="1">
      <alignment horizontal="right" vertical="center" indent="1"/>
    </xf>
    <xf numFmtId="168" fontId="9" fillId="0" borderId="13" xfId="0" applyNumberFormat="1" applyFont="1" applyBorder="1" applyAlignment="1">
      <alignment horizontal="right" vertical="center" indent="1"/>
    </xf>
    <xf numFmtId="168" fontId="9" fillId="2" borderId="18" xfId="0" applyNumberFormat="1" applyFont="1" applyFill="1" applyBorder="1" applyAlignment="1">
      <alignment horizontal="right" vertical="center" indent="1"/>
    </xf>
    <xf numFmtId="168" fontId="9" fillId="0" borderId="19" xfId="0" applyNumberFormat="1" applyFont="1" applyBorder="1" applyAlignment="1">
      <alignment horizontal="right" vertical="center" indent="1"/>
    </xf>
    <xf numFmtId="168" fontId="9" fillId="0" borderId="20" xfId="0" applyNumberFormat="1" applyFont="1" applyBorder="1" applyAlignment="1">
      <alignment horizontal="right" vertical="center" indent="1"/>
    </xf>
    <xf numFmtId="168" fontId="9" fillId="3" borderId="19" xfId="0" applyNumberFormat="1" applyFont="1" applyFill="1" applyBorder="1" applyAlignment="1">
      <alignment horizontal="right" vertical="center" indent="1"/>
    </xf>
    <xf numFmtId="168" fontId="9" fillId="0" borderId="37" xfId="0" applyNumberFormat="1" applyFont="1" applyBorder="1" applyAlignment="1">
      <alignment horizontal="right" vertical="center" indent="1"/>
    </xf>
    <xf numFmtId="168" fontId="9" fillId="0" borderId="41" xfId="0" applyNumberFormat="1" applyFont="1" applyBorder="1" applyAlignment="1">
      <alignment horizontal="right" vertical="center" indent="1"/>
    </xf>
    <xf numFmtId="168" fontId="9" fillId="6" borderId="54" xfId="0" applyNumberFormat="1" applyFont="1" applyFill="1" applyBorder="1" applyAlignment="1">
      <alignment horizontal="right" vertical="center" indent="1"/>
    </xf>
    <xf numFmtId="168" fontId="9" fillId="0" borderId="32" xfId="0" applyNumberFormat="1" applyFont="1" applyBorder="1" applyAlignment="1">
      <alignment horizontal="right" vertical="center" indent="1"/>
    </xf>
    <xf numFmtId="168" fontId="9" fillId="6" borderId="38" xfId="0" applyNumberFormat="1" applyFont="1" applyFill="1" applyBorder="1" applyAlignment="1">
      <alignment horizontal="right" vertical="center" indent="1"/>
    </xf>
    <xf numFmtId="168" fontId="9" fillId="6" borderId="41" xfId="0" applyNumberFormat="1" applyFont="1" applyFill="1" applyBorder="1" applyAlignment="1">
      <alignment horizontal="right" vertical="center" indent="1"/>
    </xf>
    <xf numFmtId="168" fontId="10" fillId="4" borderId="39" xfId="0" applyNumberFormat="1" applyFont="1" applyFill="1" applyBorder="1" applyAlignment="1">
      <alignment horizontal="right" vertical="center" indent="1"/>
    </xf>
    <xf numFmtId="168" fontId="10" fillId="4" borderId="27" xfId="0" applyNumberFormat="1" applyFont="1" applyFill="1" applyBorder="1" applyAlignment="1">
      <alignment horizontal="right" vertical="center" indent="1"/>
    </xf>
    <xf numFmtId="168" fontId="10" fillId="4" borderId="4" xfId="0" applyNumberFormat="1" applyFont="1" applyFill="1" applyBorder="1" applyAlignment="1">
      <alignment horizontal="right" vertical="center" indent="1"/>
    </xf>
    <xf numFmtId="168" fontId="9" fillId="0" borderId="15" xfId="0" applyNumberFormat="1" applyFont="1" applyBorder="1" applyAlignment="1">
      <alignment horizontal="right" vertical="center" indent="1"/>
    </xf>
    <xf numFmtId="168" fontId="9" fillId="2" borderId="14" xfId="0" applyNumberFormat="1" applyFont="1" applyFill="1" applyBorder="1" applyAlignment="1">
      <alignment horizontal="right" vertical="center" indent="1"/>
    </xf>
    <xf numFmtId="168" fontId="9" fillId="2" borderId="13" xfId="0" applyNumberFormat="1" applyFont="1" applyFill="1" applyBorder="1" applyAlignment="1">
      <alignment horizontal="right" vertical="center" indent="1"/>
    </xf>
    <xf numFmtId="168" fontId="9" fillId="3" borderId="15" xfId="0" applyNumberFormat="1" applyFont="1" applyFill="1" applyBorder="1" applyAlignment="1">
      <alignment horizontal="right" vertical="center" indent="1"/>
    </xf>
    <xf numFmtId="168" fontId="9" fillId="0" borderId="31" xfId="0" applyNumberFormat="1" applyFont="1" applyBorder="1" applyAlignment="1">
      <alignment horizontal="right" vertical="center" indent="1"/>
    </xf>
    <xf numFmtId="168" fontId="9" fillId="0" borderId="38" xfId="0" applyNumberFormat="1" applyFont="1" applyBorder="1" applyAlignment="1">
      <alignment horizontal="right" vertical="center" indent="1"/>
    </xf>
    <xf numFmtId="168" fontId="9" fillId="2" borderId="20" xfId="0" applyNumberFormat="1" applyFont="1" applyFill="1" applyBorder="1" applyAlignment="1">
      <alignment horizontal="right" vertical="center" indent="1"/>
    </xf>
    <xf numFmtId="168" fontId="9" fillId="3" borderId="0" xfId="0" applyNumberFormat="1" applyFont="1" applyFill="1" applyAlignment="1">
      <alignment horizontal="right" vertical="center" indent="1"/>
    </xf>
    <xf numFmtId="168" fontId="9" fillId="3" borderId="18" xfId="0" applyNumberFormat="1" applyFont="1" applyFill="1" applyBorder="1" applyAlignment="1">
      <alignment horizontal="right" vertical="center" indent="1"/>
    </xf>
    <xf numFmtId="168" fontId="9" fillId="5" borderId="6" xfId="1" applyNumberFormat="1" applyFont="1" applyFill="1" applyBorder="1">
      <alignment horizontal="left" vertical="center" indent="1"/>
    </xf>
    <xf numFmtId="168" fontId="9" fillId="6" borderId="8" xfId="1" applyNumberFormat="1" applyFont="1" applyFill="1" applyBorder="1">
      <alignment horizontal="left" vertical="center" indent="1"/>
    </xf>
    <xf numFmtId="168" fontId="7" fillId="7" borderId="5" xfId="1" applyNumberFormat="1" applyFont="1" applyFill="1" applyBorder="1">
      <alignment horizontal="left" vertical="center" indent="1"/>
    </xf>
    <xf numFmtId="168" fontId="3" fillId="6" borderId="68" xfId="1" applyNumberFormat="1" applyFont="1" applyFill="1" applyBorder="1">
      <alignment horizontal="left" vertical="center" indent="1"/>
    </xf>
    <xf numFmtId="168" fontId="12" fillId="5" borderId="68" xfId="1" applyNumberFormat="1" applyFill="1" applyBorder="1">
      <alignment horizontal="left" vertical="center" indent="1"/>
    </xf>
    <xf numFmtId="168" fontId="9" fillId="0" borderId="14" xfId="0" applyNumberFormat="1" applyFont="1" applyBorder="1" applyAlignment="1">
      <alignment horizontal="right" vertical="center" indent="1"/>
    </xf>
    <xf numFmtId="168" fontId="9" fillId="2" borderId="16" xfId="0" applyNumberFormat="1" applyFont="1" applyFill="1" applyBorder="1" applyAlignment="1">
      <alignment horizontal="right" vertical="center" indent="1"/>
    </xf>
    <xf numFmtId="168" fontId="7" fillId="3" borderId="19" xfId="0" applyNumberFormat="1" applyFont="1" applyFill="1" applyBorder="1" applyAlignment="1">
      <alignment horizontal="right" vertical="center" indent="1"/>
    </xf>
    <xf numFmtId="168" fontId="9" fillId="3" borderId="58" xfId="0" applyNumberFormat="1" applyFont="1" applyFill="1" applyBorder="1" applyAlignment="1">
      <alignment horizontal="right" vertical="center" indent="1"/>
    </xf>
    <xf numFmtId="168" fontId="9" fillId="0" borderId="35" xfId="0" applyNumberFormat="1" applyFont="1" applyBorder="1" applyAlignment="1">
      <alignment horizontal="right" vertical="center" indent="1"/>
    </xf>
    <xf numFmtId="168" fontId="10" fillId="4" borderId="40" xfId="0" applyNumberFormat="1" applyFont="1" applyFill="1" applyBorder="1" applyAlignment="1">
      <alignment horizontal="right" vertical="center" indent="1"/>
    </xf>
    <xf numFmtId="168" fontId="10" fillId="4" borderId="44" xfId="0" applyNumberFormat="1" applyFont="1" applyFill="1" applyBorder="1" applyAlignment="1">
      <alignment horizontal="right" vertical="center" indent="1"/>
    </xf>
    <xf numFmtId="168" fontId="9" fillId="0" borderId="55" xfId="0" applyNumberFormat="1" applyFont="1" applyBorder="1" applyAlignment="1">
      <alignment horizontal="right" vertical="center" indent="1"/>
    </xf>
    <xf numFmtId="168" fontId="9" fillId="0" borderId="47" xfId="0" applyNumberFormat="1" applyFont="1" applyBorder="1" applyAlignment="1">
      <alignment horizontal="right" vertical="center" indent="1"/>
    </xf>
    <xf numFmtId="168" fontId="9" fillId="6" borderId="56" xfId="0" applyNumberFormat="1" applyFont="1" applyFill="1" applyBorder="1" applyAlignment="1">
      <alignment horizontal="right" vertical="center" indent="1"/>
    </xf>
    <xf numFmtId="168" fontId="9" fillId="6" borderId="29" xfId="0" applyNumberFormat="1" applyFont="1" applyFill="1" applyBorder="1" applyAlignment="1">
      <alignment horizontal="right" vertical="center" indent="1"/>
    </xf>
    <xf numFmtId="168" fontId="9" fillId="0" borderId="57" xfId="0" applyNumberFormat="1" applyFont="1" applyBorder="1" applyAlignment="1">
      <alignment horizontal="right" vertical="center" indent="1"/>
    </xf>
    <xf numFmtId="168" fontId="9" fillId="0" borderId="33" xfId="0" applyNumberFormat="1" applyFont="1" applyBorder="1" applyAlignment="1">
      <alignment horizontal="right" vertical="center" indent="1"/>
    </xf>
    <xf numFmtId="168" fontId="10" fillId="4" borderId="24" xfId="0" applyNumberFormat="1" applyFont="1" applyFill="1" applyBorder="1" applyAlignment="1">
      <alignment horizontal="right" vertical="center" indent="1"/>
    </xf>
    <xf numFmtId="168" fontId="9" fillId="6" borderId="26" xfId="0" applyNumberFormat="1" applyFont="1" applyFill="1" applyBorder="1" applyAlignment="1">
      <alignment horizontal="right" vertical="center" indent="1"/>
    </xf>
    <xf numFmtId="168" fontId="9" fillId="6" borderId="50" xfId="0" applyNumberFormat="1" applyFont="1" applyFill="1" applyBorder="1" applyAlignment="1">
      <alignment horizontal="right" vertical="center" indent="1"/>
    </xf>
    <xf numFmtId="168" fontId="10" fillId="4" borderId="5" xfId="0" applyNumberFormat="1" applyFont="1" applyFill="1" applyBorder="1" applyAlignment="1">
      <alignment horizontal="right" vertical="center" indent="1"/>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3" fillId="0" borderId="1" xfId="0" applyFont="1" applyBorder="1" applyAlignment="1">
      <alignment horizontal="left" vertical="center"/>
    </xf>
    <xf numFmtId="0" fontId="9" fillId="0" borderId="0" xfId="0" applyFont="1" applyAlignment="1">
      <alignment horizontal="left" vertical="center" indent="1" shrinkToFit="1"/>
    </xf>
    <xf numFmtId="0" fontId="11" fillId="3" borderId="0" xfId="0" applyFont="1" applyFill="1" applyAlignment="1">
      <alignment horizontal="center" vertical="center"/>
    </xf>
    <xf numFmtId="0" fontId="7" fillId="7" borderId="5" xfId="0" applyFont="1" applyFill="1" applyBorder="1" applyAlignment="1">
      <alignment horizontal="left" vertical="center" wrapText="1" indent="1"/>
    </xf>
    <xf numFmtId="0" fontId="7" fillId="7" borderId="10"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12" xfId="0" applyFont="1" applyFill="1" applyBorder="1" applyAlignment="1">
      <alignment horizontal="left" vertical="center" wrapText="1" indent="1"/>
    </xf>
    <xf numFmtId="0" fontId="9" fillId="5" borderId="6" xfId="0" applyFont="1" applyFill="1" applyBorder="1" applyAlignment="1">
      <alignment horizontal="left" vertical="center" wrapText="1" indent="1"/>
    </xf>
    <xf numFmtId="0" fontId="9" fillId="5" borderId="9" xfId="0" applyFont="1" applyFill="1" applyBorder="1" applyAlignment="1">
      <alignment horizontal="left" vertical="center" wrapText="1" indent="1"/>
    </xf>
    <xf numFmtId="0" fontId="9" fillId="6" borderId="51" xfId="0" applyFont="1" applyFill="1" applyBorder="1" applyAlignment="1">
      <alignment horizontal="left" vertical="center" wrapText="1" indent="1"/>
    </xf>
    <xf numFmtId="0" fontId="9" fillId="6" borderId="52" xfId="0" applyFont="1" applyFill="1" applyBorder="1" applyAlignment="1">
      <alignment horizontal="left" vertical="center" wrapText="1" indent="1"/>
    </xf>
    <xf numFmtId="0" fontId="8" fillId="4" borderId="69" xfId="0" applyFont="1" applyFill="1" applyBorder="1" applyAlignment="1">
      <alignment horizontal="left" vertical="center" wrapText="1"/>
    </xf>
    <xf numFmtId="0" fontId="8" fillId="4" borderId="70" xfId="0" applyFont="1" applyFill="1" applyBorder="1" applyAlignment="1">
      <alignment horizontal="left" vertical="center" wrapText="1"/>
    </xf>
    <xf numFmtId="0" fontId="8" fillId="4" borderId="71" xfId="0" applyFont="1" applyFill="1" applyBorder="1" applyAlignment="1">
      <alignment horizontal="left" vertical="center" wrapText="1"/>
    </xf>
  </cellXfs>
  <cellStyles count="47">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o"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2" builtinId="3" customBuiltin="1"/>
    <cellStyle name="Millares [0]" xfId="3" builtinId="6" customBuiltin="1"/>
    <cellStyle name="Moneda" xfId="1" builtinId="4" customBuiltin="1"/>
    <cellStyle name="Moneda [0]" xfId="4" builtinId="7" customBuiltin="1"/>
    <cellStyle name="Neutral" xfId="13" builtinId="28" customBuiltin="1"/>
    <cellStyle name="Normal" xfId="0" builtinId="0" customBuiltin="1"/>
    <cellStyle name="Notas" xfId="20" builtinId="10" customBuiltin="1"/>
    <cellStyle name="Porcentaje" xfId="5" builtinId="5"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161">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top/>
        <bottom/>
      </border>
    </dxf>
    <dxf>
      <font>
        <strike val="0"/>
        <outline val="0"/>
        <shadow val="0"/>
        <u val="none"/>
        <vertAlign val="baseline"/>
        <sz val="10"/>
        <color theme="3"/>
        <name val="Microsoft Sans Serif"/>
        <scheme val="minor"/>
      </font>
      <numFmt numFmtId="168" formatCode="_-[$$-240A]\ * #,##0.00_-;\-[$$-240A]\ * #,##0.00_-;_-[$$-240A]\ * &quot;-&quot;??_-;_-@_-"/>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dxf>
    <dxf>
      <font>
        <b/>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style="medium">
          <color theme="4" tint="0.79998168889431442"/>
        </bottom>
      </border>
    </dxf>
    <dxf>
      <font>
        <strike val="0"/>
        <outline val="0"/>
        <shadow val="0"/>
        <u val="none"/>
        <vertAlign val="baseline"/>
        <sz val="10"/>
        <color theme="3"/>
        <name val="Microsoft Sans Serif"/>
        <scheme val="minor"/>
      </font>
      <numFmt numFmtId="168" formatCode="_-[$$-240A]\ * #,##0.00_-;\-[$$-240A]\ * #,##0.00_-;_-[$$-240A]\ * &quot;-&quot;??_-;_-@_-"/>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outline="0">
        <left/>
        <right style="thin">
          <color theme="4" tint="0.39994506668294322"/>
        </right>
      </border>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style="medium">
          <color theme="4" tint="0.79998168889431442"/>
        </left>
        <right style="medium">
          <color theme="4" tint="0.79998168889431442"/>
        </right>
        <top/>
        <bottom style="medium">
          <color theme="4" tint="0.79998168889431442"/>
        </bottom>
      </border>
    </dxf>
    <dxf>
      <font>
        <strike val="0"/>
        <outline val="0"/>
        <shadow val="0"/>
        <u val="none"/>
        <vertAlign val="baseline"/>
        <sz val="10"/>
        <color theme="3"/>
        <name val="Microsoft Sans Serif"/>
        <scheme val="minor"/>
      </font>
      <alignment horizontal="left" vertical="center" textRotation="0" wrapText="0" relativeIndent="1" justifyLastLine="0" shrinkToFit="1"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alignment horizontal="left" vertical="center" textRotation="0" indent="0" justifyLastLine="0" readingOrder="0"/>
    </dxf>
    <dxf>
      <font>
        <strike val="0"/>
        <outline val="0"/>
        <shadow val="0"/>
        <u val="none"/>
        <vertAlign val="baseline"/>
        <sz val="10"/>
        <color theme="3"/>
        <name val="Microsoft Sans Serif"/>
        <scheme val="minor"/>
      </font>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right style="medium">
          <color theme="3"/>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right style="medium">
          <color theme="4" tint="0.79998168889431442"/>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5117038483843"/>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style="medium">
          <color theme="6" tint="0.79998168889431442"/>
        </right>
        <top style="medium">
          <color theme="3"/>
        </top>
        <bottom style="medium">
          <color theme="3"/>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right style="medium">
          <color theme="6" tint="0.79998168889431442"/>
        </right>
        <top/>
        <bottom/>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4" tint="0.79998168889431442"/>
        </left>
        <right style="medium">
          <color theme="3"/>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4" tint="0.79998168889431442"/>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top style="medium">
          <color theme="3"/>
        </top>
        <bottom style="medium">
          <color theme="3"/>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style="medium">
          <color theme="4" tint="0.79998168889431442"/>
        </left>
        <right style="medium">
          <color theme="4" tint="0.79998168889431442"/>
        </right>
        <top/>
        <bottom/>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border diagonalUp="0" diagonalDown="0">
        <left style="medium">
          <color theme="4" tint="0.79998168889431442"/>
        </left>
        <right style="medium">
          <color theme="4" tint="0.79998168889431442"/>
        </right>
        <top/>
        <bottom/>
        <vertical style="medium">
          <color theme="4" tint="0.79998168889431442"/>
        </vertical>
        <horizontal/>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border>
    </dxf>
    <dxf>
      <font>
        <b val="0"/>
        <i val="0"/>
        <strike val="0"/>
        <condense val="0"/>
        <extend val="0"/>
        <outline val="0"/>
        <shadow val="0"/>
        <u val="none"/>
        <vertAlign val="baseline"/>
        <sz val="10"/>
        <color theme="3"/>
        <name val="Microsoft Sans Serif"/>
        <family val="2"/>
        <scheme val="minor"/>
      </font>
      <numFmt numFmtId="168" formatCode="_-[$$-240A]\ * #,##0.00_-;\-[$$-240A]\ * #,##0.00_-;_-[$$-240A]\ * &quot;-&quot;??_-;_-@_-"/>
      <fill>
        <patternFill patternType="solid">
          <fgColor indexed="64"/>
          <bgColor theme="4"/>
        </patternFill>
      </fill>
      <alignment horizontal="righ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right style="medium">
          <color theme="4" tint="0.79998168889431442"/>
        </right>
      </border>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b val="0"/>
        <i val="0"/>
        <strike val="0"/>
        <condense val="0"/>
        <extend val="0"/>
        <outline val="0"/>
        <shadow val="0"/>
        <u val="none"/>
        <vertAlign val="baseline"/>
        <sz val="10"/>
        <color theme="3"/>
        <name val="Microsoft Sans Serif"/>
        <family val="2"/>
        <scheme val="minor"/>
      </font>
      <numFmt numFmtId="169" formatCode="#,##0\ &quot;€&quot;"/>
      <fill>
        <patternFill patternType="solid">
          <fgColor indexed="64"/>
          <bgColor theme="4"/>
        </patternFill>
      </fill>
      <alignment horizontal="right" vertical="center" textRotation="0" wrapText="0" indent="1" justifyLastLine="0" shrinkToFit="0" readingOrder="0"/>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thin">
          <color theme="4" tint="0.39994506668294322"/>
        </left>
        <right style="medium">
          <color theme="4" tint="0.79998168889431442"/>
        </right>
        <top/>
        <bottom/>
      </border>
    </dxf>
    <dxf>
      <font>
        <b val="0"/>
        <i val="0"/>
        <strike val="0"/>
        <condense val="0"/>
        <extend val="0"/>
        <outline val="0"/>
        <shadow val="0"/>
        <u val="none"/>
        <vertAlign val="baseline"/>
        <sz val="10"/>
        <color theme="3"/>
        <name val="Microsoft Sans Serif"/>
        <family val="2"/>
        <scheme val="minor"/>
      </font>
      <numFmt numFmtId="169" formatCode="#,##0\ &quot;€&quot;"/>
      <fill>
        <patternFill patternType="solid">
          <fgColor indexed="64"/>
          <bgColor theme="4"/>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4" tint="0.79998168889431442"/>
        </left>
        <right style="medium">
          <color theme="4" tint="0.79998168889431442"/>
        </right>
      </border>
    </dxf>
    <dxf>
      <font>
        <b val="0"/>
        <i val="0"/>
        <strike val="0"/>
        <condense val="0"/>
        <extend val="0"/>
        <outline val="0"/>
        <shadow val="0"/>
        <u val="none"/>
        <vertAlign val="baseline"/>
        <sz val="10"/>
        <color theme="3"/>
        <name val="Microsoft Sans Serif"/>
        <family val="2"/>
        <scheme val="minor"/>
      </font>
      <numFmt numFmtId="169" formatCode="#,##0\ &quot;€&quot;"/>
      <fill>
        <patternFill patternType="solid">
          <fgColor indexed="64"/>
          <bgColor theme="4"/>
        </patternFill>
      </fill>
      <alignment horizontal="righ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right style="medium">
          <color theme="4" tint="0.79998168889431442"/>
        </right>
      </border>
    </dxf>
    <dxf>
      <font>
        <b val="0"/>
        <i val="0"/>
        <strike val="0"/>
        <condense val="0"/>
        <extend val="0"/>
        <outline val="0"/>
        <shadow val="0"/>
        <u val="none"/>
        <vertAlign val="baseline"/>
        <sz val="10"/>
        <color theme="3"/>
        <name val="Microsoft Sans Serif"/>
        <family val="2"/>
        <scheme val="minor"/>
      </font>
      <fill>
        <patternFill patternType="solid">
          <fgColor indexed="64"/>
          <bgColor theme="4"/>
        </patternFill>
      </fill>
      <alignment horizontal="left" vertical="center" textRotation="0" wrapText="0" indent="1" justifyLastLine="0" shrinkToFit="0"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right style="medium">
          <color theme="4" tint="0.79998168889431442"/>
        </right>
        <top/>
        <bottom/>
      </border>
    </dxf>
    <dxf>
      <font>
        <strike val="0"/>
        <outline val="0"/>
        <shadow val="0"/>
        <u val="none"/>
        <vertAlign val="baseline"/>
        <sz val="10"/>
        <color theme="3"/>
        <name val="Microsoft Sans Serif"/>
        <scheme val="minor"/>
      </font>
      <fill>
        <patternFill patternType="solid">
          <fgColor indexed="64"/>
          <bgColor theme="4"/>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top/>
        <bottom style="medium">
          <color theme="3"/>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style="medium">
          <color theme="6" tint="0.79998168889431442"/>
        </left>
        <right style="medium">
          <color theme="6" tint="0.79998168889431442"/>
        </right>
        <top/>
        <bottom/>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outline="0">
        <left/>
        <right style="thin">
          <color theme="4" tint="0.39994506668294322"/>
        </right>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style="medium">
          <color theme="6" tint="0.79998168889431442"/>
        </right>
        <top style="medium">
          <color theme="3"/>
        </top>
        <bottom style="medium">
          <color theme="3"/>
        </bottom>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right style="medium">
          <color theme="3"/>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bottom/>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right style="medium">
          <color theme="6" tint="0.79998168889431442"/>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thin">
          <color theme="4" tint="0.39994506668294322"/>
        </left>
        <right style="medium">
          <color theme="6" tint="0.79998168889431442"/>
        </right>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6" tint="0.79998168889431442"/>
        </bottom>
      </border>
    </dxf>
    <dxf>
      <font>
        <strike val="0"/>
        <outline val="0"/>
        <shadow val="0"/>
        <u val="none"/>
        <vertAlign val="baseline"/>
        <sz val="10"/>
        <color theme="3"/>
        <name val="Microsoft Sans Serif"/>
        <scheme val="minor"/>
      </font>
      <numFmt numFmtId="168" formatCode="_-[$$-240A]\ * #,##0.00_-;\-[$$-240A]\ * #,##0.00_-;_-[$$-240A]\ * &quot;-&quot;??_-;_-@_-"/>
      <fill>
        <patternFill patternType="none">
          <fgColor indexed="64"/>
          <bgColor indexed="65"/>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top style="medium">
          <color theme="3"/>
        </top>
        <bottom style="medium">
          <color theme="3"/>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wrapText="0" relativeIndent="1" justifyLastLine="0" shrinkToFit="1" readingOrder="0"/>
      <border diagonalUp="0" diagonalDown="0" outline="0">
        <left style="medium">
          <color theme="4" tint="0.79998168889431442"/>
        </left>
        <right style="medium">
          <color theme="6" tint="0.79998168889431442"/>
        </right>
        <top/>
        <bottom/>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3"/>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alignment horizontal="right" vertical="center" textRotation="0" wrapText="0" relativeIndent="1" justifyLastLine="0" shrinkToFit="0" readingOrder="0"/>
      <border diagonalUp="0" diagonalDown="0" outline="0">
        <right style="medium">
          <color theme="6" tint="0.79998168889431442"/>
        </right>
      </border>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style="medium">
          <color theme="6" tint="0.79998168889431442"/>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alignment horizontal="right" vertical="center" textRotation="0" wrapText="0" relativeIndent="1" justifyLastLine="0" shrinkToFit="0" readingOrder="0"/>
    </dxf>
    <dxf>
      <font>
        <b val="0"/>
        <i val="0"/>
        <strike val="0"/>
        <condense val="0"/>
        <extend val="0"/>
        <outline val="0"/>
        <shadow val="0"/>
        <u val="none"/>
        <vertAlign val="baseline"/>
        <sz val="10"/>
        <color theme="4"/>
        <name val="Microsoft Sans Serif"/>
        <family val="2"/>
        <scheme val="minor"/>
      </font>
      <numFmt numFmtId="168" formatCode="_-[$$-240A]\ * #,##0.00_-;\-[$$-240A]\ * #,##0.00_-;_-[$$-240A]\ * &quot;-&quot;??_-;_-@_-"/>
      <fill>
        <patternFill patternType="solid">
          <fgColor indexed="64"/>
          <bgColor theme="3"/>
        </patternFill>
      </fill>
      <alignment horizontal="right" vertical="center" textRotation="0" wrapText="0" indent="1" justifyLastLine="0" shrinkToFit="0" readingOrder="0"/>
      <border diagonalUp="0" diagonalDown="0" outline="0">
        <left style="medium">
          <color theme="6" tint="0.79998168889431442"/>
        </left>
        <right/>
        <top style="medium">
          <color theme="3"/>
        </top>
        <bottom style="medium">
          <color theme="3"/>
        </bottom>
      </border>
    </dxf>
    <dxf>
      <font>
        <strike val="0"/>
        <outline val="0"/>
        <shadow val="0"/>
        <u val="none"/>
        <vertAlign val="baseline"/>
        <sz val="10"/>
        <color theme="3"/>
        <name val="Microsoft Sans Serif"/>
        <scheme val="minor"/>
      </font>
      <numFmt numFmtId="168" formatCode="_-[$$-240A]\ * #,##0.00_-;\-[$$-240A]\ * #,##0.00_-;_-[$$-240A]\ * &quot;-&quot;??_-;_-@_-"/>
      <alignment horizontal="right" vertical="center" textRotation="0" wrapText="0" relativeIndent="1" justifyLastLine="0" shrinkToFit="0" readingOrder="0"/>
      <border diagonalUp="0" diagonalDown="0" outline="0">
        <left/>
        <right style="medium">
          <color theme="6" tint="0.79998168889431442"/>
        </right>
      </border>
    </dxf>
    <dxf>
      <font>
        <b val="0"/>
        <i val="0"/>
        <strike val="0"/>
        <condense val="0"/>
        <extend val="0"/>
        <outline val="0"/>
        <shadow val="0"/>
        <u val="none"/>
        <vertAlign val="baseline"/>
        <sz val="10"/>
        <color theme="4"/>
        <name val="Microsoft Sans Serif"/>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style="medium">
          <color theme="3"/>
        </left>
        <right/>
        <top/>
        <bottom style="medium">
          <color theme="3"/>
        </bottom>
      </border>
    </dxf>
    <dxf>
      <font>
        <b val="0"/>
        <strike val="0"/>
        <outline val="0"/>
        <shadow val="0"/>
        <u val="none"/>
        <vertAlign val="baseline"/>
        <sz val="10"/>
        <color theme="3"/>
        <name val="Microsoft Sans Serif"/>
        <scheme val="minor"/>
      </font>
      <border diagonalUp="0" diagonalDown="0" outline="0">
        <left style="medium">
          <color theme="6" tint="0.79998168889431442"/>
        </left>
        <right style="medium">
          <color theme="6" tint="0.79998168889431442"/>
        </right>
      </border>
    </dxf>
    <dxf>
      <border>
        <top style="medium">
          <color theme="3"/>
        </top>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border diagonalUp="0" diagonalDown="0">
        <left style="medium">
          <color theme="4" tint="0.79998168889431442"/>
        </left>
        <right style="medium">
          <color theme="4" tint="0.79998168889431442"/>
        </right>
        <top/>
        <bottom/>
        <vertical style="medium">
          <color theme="4" tint="0.79998168889431442"/>
        </vertical>
        <horizontal/>
      </border>
    </dxf>
    <dxf>
      <border diagonalUp="0" diagonalDown="0">
        <left/>
        <right/>
        <top style="thin">
          <color theme="4" tint="0.39994506668294322"/>
        </top>
        <bottom style="thin">
          <color theme="4" tint="0.39994506668294322"/>
        </bottom>
      </border>
    </dxf>
    <dxf>
      <font>
        <strike val="0"/>
        <outline val="0"/>
        <shadow val="0"/>
        <u val="none"/>
        <vertAlign val="baseline"/>
        <sz val="10"/>
        <color theme="3"/>
        <name val="Microsoft Sans Serif"/>
        <scheme val="minor"/>
      </font>
      <fill>
        <patternFill patternType="none">
          <fgColor indexed="64"/>
          <bgColor indexed="65"/>
        </patternFill>
      </fill>
      <alignment horizontal="left" vertical="center" textRotation="0" indent="0" justifyLastLine="0" readingOrder="0"/>
    </dxf>
    <dxf>
      <border>
        <bottom style="medium">
          <color theme="3"/>
        </bottom>
      </border>
    </dxf>
    <dxf>
      <font>
        <strike val="0"/>
        <outline val="0"/>
        <shadow val="0"/>
        <u val="none"/>
        <vertAlign val="baseline"/>
        <sz val="10"/>
        <color theme="4"/>
        <name val="Microsoft Sans Serif"/>
        <scheme val="minor"/>
      </font>
      <fill>
        <patternFill patternType="solid">
          <fgColor indexed="64"/>
          <bgColor theme="3"/>
        </patternFill>
      </fill>
      <alignment horizontal="left" vertical="center" textRotation="0" indent="0" justifyLastLine="0" readingOrder="0"/>
      <border diagonalUp="0" diagonalDown="0" outline="0">
        <left style="thin">
          <color theme="4" tint="0.39994506668294322"/>
        </left>
        <right style="thin">
          <color theme="4" tint="0.39994506668294322"/>
        </right>
        <top/>
        <bottom/>
      </border>
    </dxf>
    <dxf>
      <font>
        <b val="0"/>
        <i val="0"/>
      </font>
    </dxf>
    <dxf>
      <font>
        <b/>
        <i val="0"/>
      </font>
    </dxf>
    <dxf>
      <font>
        <b/>
        <i val="0"/>
        <color theme="3"/>
      </font>
      <fill>
        <patternFill>
          <bgColor theme="4"/>
        </patternFill>
      </fill>
    </dxf>
    <dxf>
      <font>
        <b val="0"/>
        <i val="0"/>
      </font>
    </dxf>
    <dxf>
      <font>
        <b/>
        <i val="0"/>
      </font>
    </dxf>
    <dxf>
      <font>
        <b/>
        <i val="0"/>
      </font>
    </dxf>
  </dxfs>
  <tableStyles count="2" defaultTableStyle="TableStyleMedium9">
    <tableStyle name="Presupuesto" pivot="0" count="3" xr9:uid="{00000000-0011-0000-FFFF-FFFF00000000}">
      <tableStyleElement type="headerRow" dxfId="160"/>
      <tableStyleElement type="totalRow" dxfId="159"/>
      <tableStyleElement type="firstColumn" dxfId="158"/>
    </tableStyle>
    <tableStyle name="Transporte" pivot="0" count="3" xr9:uid="{00000000-0011-0000-FFFF-FFFF01000000}">
      <tableStyleElement type="headerRow" dxfId="157"/>
      <tableStyleElement type="totalRow" dxfId="156"/>
      <tableStyleElement type="firstColumn" dxfId="155"/>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ojamiento" displayName="Alojamiento" ref="B7:E18" totalsRowCount="1" headerRowDxfId="154" dataDxfId="152" totalsRowDxfId="150" headerRowBorderDxfId="153" tableBorderDxfId="151" totalsRowBorderDxfId="149">
  <autoFilter ref="B7:E17" xr:uid="{00000000-0009-0000-0100-000001000000}">
    <filterColumn colId="0" hiddenButton="1"/>
    <filterColumn colId="1" hiddenButton="1"/>
    <filterColumn colId="2" hiddenButton="1"/>
    <filterColumn colId="3" hiddenButton="1"/>
  </autoFilter>
  <tableColumns count="4">
    <tableColumn id="1" xr3:uid="{00000000-0010-0000-0000-000001000000}" name="HOGAR" totalsRowLabel="Total" dataDxfId="148" totalsRowDxfId="147"/>
    <tableColumn id="2" xr3:uid="{00000000-0010-0000-0000-000002000000}" name="Costo proyectado" totalsRowFunction="sum" dataDxfId="146" totalsRowDxfId="145"/>
    <tableColumn id="3" xr3:uid="{00000000-0010-0000-0000-000003000000}" name="Costo real " totalsRowFunction="sum" dataDxfId="144" totalsRowDxfId="143"/>
    <tableColumn id="4" xr3:uid="{00000000-0010-0000-0000-000004000000}" name="Diferencia" totalsRowFunction="sum" dataDxfId="142" totalsRowDxfId="141">
      <calculatedColumnFormula>Alojamiento[[#This Row],[Costo proyectado]]-Alojamiento[[#This Row],[Costo real ]]</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Alojamiento en esta tabla. La diferencia se calcula automáticamente y los iconos se actualizan solo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horrosOInversiones" displayName="AhorrosOInversiones" ref="G35:J39" totalsRowCount="1" headerRowDxfId="37" dataDxfId="35" totalsRowDxfId="33" headerRowBorderDxfId="36" tableBorderDxfId="34" totalsRowBorderDxfId="32">
  <autoFilter ref="G35:J38" xr:uid="{00000000-0009-0000-0100-00000A000000}">
    <filterColumn colId="0" hiddenButton="1"/>
    <filterColumn colId="1" hiddenButton="1"/>
    <filterColumn colId="2" hiddenButton="1"/>
    <filterColumn colId="3" hiddenButton="1"/>
  </autoFilter>
  <tableColumns count="4">
    <tableColumn id="1" xr3:uid="{00000000-0010-0000-0900-000001000000}" name="AHORROS O INVERSIONES" totalsRowLabel="Total" dataDxfId="31" totalsRowDxfId="30"/>
    <tableColumn id="2" xr3:uid="{00000000-0010-0000-0900-000002000000}" name="Costo proyectado" totalsRowFunction="sum" dataDxfId="29" totalsRowDxfId="28"/>
    <tableColumn id="3" xr3:uid="{00000000-0010-0000-0900-000003000000}" name="Costo real" totalsRowFunction="sum" dataDxfId="27" totalsRowDxfId="26"/>
    <tableColumn id="4" xr3:uid="{00000000-0010-0000-0900-000004000000}" name="Diferencia" totalsRowFunction="sum" dataDxfId="25" totalsRowDxfId="24">
      <calculatedColumnFormula>AhorrosOInversiones[[#This Row],[Costo proyectado]]-AhorrosOInversiones[[#This Row],[Costo real]]</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Ahorros o inversiones en esta tabla. La diferencia se calcula automáticamente y los iconos se actualizan solo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CuidadoPersonal" displayName="CuidadoPersonal" ref="B51:E59" totalsRowCount="1" headerRowDxfId="23" dataDxfId="22" totalsRowDxfId="20" tableBorderDxfId="21">
  <autoFilter ref="B51:E58" xr:uid="{00000000-0009-0000-0100-000007000000}">
    <filterColumn colId="0" hiddenButton="1"/>
    <filterColumn colId="1" hiddenButton="1"/>
    <filterColumn colId="2" hiddenButton="1"/>
    <filterColumn colId="3" hiddenButton="1"/>
  </autoFilter>
  <tableColumns count="4">
    <tableColumn id="1" xr3:uid="{00000000-0010-0000-0A00-000001000000}" name="GASTOS PERSONALES" totalsRowLabel="Total" dataDxfId="19" totalsRowDxfId="18"/>
    <tableColumn id="2" xr3:uid="{00000000-0010-0000-0A00-000002000000}" name="Costo proyectado" totalsRowFunction="sum" dataDxfId="17" totalsRowDxfId="16"/>
    <tableColumn id="3" xr3:uid="{00000000-0010-0000-0A00-000003000000}" name="Costo real" totalsRowFunction="sum" dataDxfId="15" totalsRowDxfId="14"/>
    <tableColumn id="4" xr3:uid="{00000000-0010-0000-0A00-000004000000}" name="Diferencia" totalsRowFunction="sum" dataDxfId="13" totalsRowDxfId="12">
      <calculatedColumnFormula>CuidadoPersonal[[#This Row],[Costo proyectado]]-CuidadoPersonal[[#This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Cuidado personal en esta tabla. La diferencia se calcula automáticamente y los iconos se actualizan solo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retenimiento" displayName="Entretenimiento" ref="G7:J17" totalsRowCount="1" headerRowDxfId="11" dataDxfId="10" totalsRowDxfId="8" tableBorderDxfId="9">
  <autoFilter ref="G7:J16" xr:uid="{00000000-0009-0000-0100-000002000000}">
    <filterColumn colId="0" hiddenButton="1"/>
    <filterColumn colId="1" hiddenButton="1"/>
    <filterColumn colId="2" hiddenButton="1"/>
    <filterColumn colId="3" hiddenButton="1"/>
  </autoFilter>
  <tableColumns count="4">
    <tableColumn id="1" xr3:uid="{00000000-0010-0000-0B00-000001000000}" name="ENTRETENIMIENTO" totalsRowLabel="Total" dataDxfId="7" totalsRowDxfId="6"/>
    <tableColumn id="2" xr3:uid="{00000000-0010-0000-0B00-000002000000}" name="Costo proyectado" totalsRowFunction="sum" dataDxfId="5" totalsRowDxfId="4"/>
    <tableColumn id="3" xr3:uid="{00000000-0010-0000-0B00-000003000000}" name="Costo real" totalsRowFunction="sum" dataDxfId="3" totalsRowDxfId="2"/>
    <tableColumn id="4" xr3:uid="{00000000-0010-0000-0B00-000004000000}" name="Diferencia" totalsRowFunction="sum" dataDxfId="1" totalsRowDxfId="0">
      <calculatedColumnFormula>Entretenimiento[[#This Row],[Costo proyectado]]-Entretenimiento[[#This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Entretenimiento en esta tabla. La diferencia se calcula automáticamente y los iconos se actualizan solo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eguro" displayName="Seguro" ref="B30:E35" totalsRowCount="1" headerRowDxfId="140" dataDxfId="138" totalsRowDxfId="136" headerRowBorderDxfId="139" tableBorderDxfId="137" totalsRowBorderDxfId="135">
  <autoFilter ref="B30:E34" xr:uid="{00000000-0009-0000-0100-000004000000}">
    <filterColumn colId="0" hiddenButton="1"/>
    <filterColumn colId="1" hiddenButton="1"/>
    <filterColumn colId="2" hiddenButton="1"/>
    <filterColumn colId="3" hiddenButton="1"/>
  </autoFilter>
  <tableColumns count="4">
    <tableColumn id="1" xr3:uid="{00000000-0010-0000-0100-000001000000}" name="SEGURO" totalsRowLabel="Total" dataDxfId="134" totalsRowDxfId="133"/>
    <tableColumn id="2" xr3:uid="{00000000-0010-0000-0100-000002000000}" name="Costo proyectado " totalsRowFunction="sum" dataDxfId="132" totalsRowDxfId="131"/>
    <tableColumn id="3" xr3:uid="{00000000-0010-0000-0100-000003000000}" name="Costo real" totalsRowFunction="sum" dataDxfId="130" totalsRowDxfId="129"/>
    <tableColumn id="4" xr3:uid="{00000000-0010-0000-0100-000004000000}" name="Diferencia" totalsRowFunction="sum" dataDxfId="128" totalsRowDxfId="127">
      <calculatedColumnFormula>Seguro[[#This Row],[Costo proyectado ]]-Seguro[[#This Row],[Costo real]]</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Seguro en esta tabla. La diferencia se calcula automáticamente y los iconos se actualizan solo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2000000}" name="Legal" displayName="Legal" ref="G47:J52" totalsRowCount="1" headerRowDxfId="126" dataDxfId="124" totalsRowDxfId="122" headerRowBorderDxfId="125" tableBorderDxfId="123" totalsRowBorderDxfId="121">
  <autoFilter ref="G47:J51" xr:uid="{00000000-0009-0000-0100-00000C000000}">
    <filterColumn colId="0" hiddenButton="1"/>
    <filterColumn colId="1" hiddenButton="1"/>
    <filterColumn colId="2" hiddenButton="1"/>
    <filterColumn colId="3" hiddenButton="1"/>
  </autoFilter>
  <tableColumns count="4">
    <tableColumn id="1" xr3:uid="{00000000-0010-0000-0200-000001000000}" name="OTROS" totalsRowLabel="Total" totalsRowDxfId="120"/>
    <tableColumn id="2" xr3:uid="{00000000-0010-0000-0200-000002000000}" name="Costo proyectado" totalsRowFunction="sum" dataDxfId="119" totalsRowDxfId="118"/>
    <tableColumn id="3" xr3:uid="{00000000-0010-0000-0200-000003000000}" name="Costo real" totalsRowFunction="sum" dataDxfId="117" totalsRowDxfId="116"/>
    <tableColumn id="4" xr3:uid="{00000000-0010-0000-0200-000004000000}" name="Diferencia" totalsRowFunction="sum" dataDxfId="115" totalsRowDxfId="114">
      <calculatedColumnFormula>Legal[[#This Row],[Costo proyectado]]-Legal[[#This Row],[Costo real]]</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Legal en esta tabla. La diferencia se calcula automáticamente y los iconos se actualizan solo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Mascotas" displayName="Mascotas" ref="B43:E49" totalsRowCount="1" headerRowDxfId="113" dataDxfId="111" totalsRowDxfId="109" headerRowBorderDxfId="112" tableBorderDxfId="110" totalsRowBorderDxfId="108">
  <autoFilter ref="B43:E48" xr:uid="{00000000-0009-0000-0100-000006000000}">
    <filterColumn colId="0" hiddenButton="1"/>
    <filterColumn colId="1" hiddenButton="1"/>
    <filterColumn colId="2" hiddenButton="1"/>
    <filterColumn colId="3" hiddenButton="1"/>
  </autoFilter>
  <tableColumns count="4">
    <tableColumn id="1" xr3:uid="{00000000-0010-0000-0300-000001000000}" name="MASCOTAS" totalsRowLabel="Total" dataDxfId="107" totalsRowDxfId="106"/>
    <tableColumn id="2" xr3:uid="{00000000-0010-0000-0300-000002000000}" name="Costo proyectado" totalsRowFunction="sum" dataDxfId="105" totalsRowDxfId="104"/>
    <tableColumn id="3" xr3:uid="{00000000-0010-0000-0300-000003000000}" name="Costo real" totalsRowFunction="sum" dataDxfId="103" totalsRowDxfId="102"/>
    <tableColumn id="4" xr3:uid="{00000000-0010-0000-0300-000004000000}" name="Diferencia" totalsRowFunction="sum" dataDxfId="101" totalsRowDxfId="100">
      <calculatedColumnFormula>Mascotas[[#This Row],[Costo proyectado]]-Mascotas[[#This Row],[Costo real]]</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Mascotas en esta tabla. La diferencia se calcula automáticamente y los iconos se actualizan solo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RegalosYDonaciones" displayName="RegalosYDonaciones" ref="G41:J45" totalsRowCount="1" headerRowDxfId="99" dataDxfId="98" totalsRowDxfId="96" tableBorderDxfId="97">
  <autoFilter ref="G41:J44" xr:uid="{00000000-0009-0000-0100-00000B000000}">
    <filterColumn colId="0" hiddenButton="1"/>
    <filterColumn colId="1" hiddenButton="1"/>
    <filterColumn colId="2" hiddenButton="1"/>
    <filterColumn colId="3" hiddenButton="1"/>
  </autoFilter>
  <tableColumns count="4">
    <tableColumn id="1" xr3:uid="{00000000-0010-0000-0400-000001000000}" name="DETALLES Y OCASIONES ESPECIALES" totalsRowLabel="Total" dataDxfId="95" totalsRowDxfId="94"/>
    <tableColumn id="2" xr3:uid="{00000000-0010-0000-0400-000002000000}" name="Costo proyectado" totalsRowFunction="sum" dataDxfId="93" totalsRowDxfId="92"/>
    <tableColumn id="3" xr3:uid="{00000000-0010-0000-0400-000003000000}" name="Costo real" totalsRowFunction="sum" dataDxfId="91" totalsRowDxfId="90"/>
    <tableColumn id="4" xr3:uid="{00000000-0010-0000-0400-000004000000}" name="Diferencia" totalsRowFunction="sum" dataDxfId="89" totalsRowDxfId="88">
      <calculatedColumnFormula>RegalosYDonaciones[[#This Row],[Costo proyectado]]-RegalosYDonaciones[[#This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Regalos y donaciones en esta tabla. La diferencia se calcula automáticamente y los iconos se actualizan solo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Comida" displayName="Comida" ref="B37:E41" totalsRowCount="1" headerRowDxfId="87" dataDxfId="86" totalsRowDxfId="84" tableBorderDxfId="85">
  <autoFilter ref="B37:E40" xr:uid="{00000000-0009-0000-0100-000005000000}">
    <filterColumn colId="0" hiddenButton="1"/>
    <filterColumn colId="1" hiddenButton="1"/>
    <filterColumn colId="2" hiddenButton="1"/>
    <filterColumn colId="3" hiddenButton="1"/>
  </autoFilter>
  <tableColumns count="4">
    <tableColumn id="1" xr3:uid="{00000000-0010-0000-0500-000001000000}" name="COMIDA" totalsRowLabel="Total" dataDxfId="83" totalsRowDxfId="82"/>
    <tableColumn id="2" xr3:uid="{00000000-0010-0000-0500-000002000000}" name="Costo proyectado" totalsRowFunction="sum" dataDxfId="81" totalsRowDxfId="80"/>
    <tableColumn id="3" xr3:uid="{00000000-0010-0000-0500-000003000000}" name="Costo real" totalsRowFunction="sum" dataDxfId="79" totalsRowDxfId="78"/>
    <tableColumn id="4" xr3:uid="{00000000-0010-0000-0500-000004000000}" name="Diferencia" totalsRowFunction="sum" dataDxfId="77" totalsRowDxfId="76">
      <calculatedColumnFormula>Comida[[#This Row],[Costo proyectado]]-Comida[[#This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Comida en esta tabla. La diferencia se calcula automáticamente y los iconos se actualizan solo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Impuestos" displayName="Impuestos" ref="G28:J33" totalsRowCount="1" headerRowDxfId="75" dataDxfId="74" totalsRowDxfId="72" tableBorderDxfId="73">
  <autoFilter ref="G28:J32" xr:uid="{00000000-0009-0000-0100-000009000000}">
    <filterColumn colId="0" hiddenButton="1"/>
    <filterColumn colId="1" hiddenButton="1"/>
    <filterColumn colId="2" hiddenButton="1"/>
    <filterColumn colId="3" hiddenButton="1"/>
  </autoFilter>
  <tableColumns count="4">
    <tableColumn id="1" xr3:uid="{00000000-0010-0000-0600-000001000000}" name="OBLIGACIONES" totalsRowLabel="Total" dataDxfId="71" totalsRowDxfId="70"/>
    <tableColumn id="2" xr3:uid="{00000000-0010-0000-0600-000002000000}" name="Costo proyectado" totalsRowFunction="sum" dataDxfId="69" totalsRowDxfId="68"/>
    <tableColumn id="3" xr3:uid="{00000000-0010-0000-0600-000003000000}" name="Costo real" totalsRowFunction="sum" dataDxfId="67" totalsRowDxfId="66"/>
    <tableColumn id="4" xr3:uid="{00000000-0010-0000-0600-000004000000}" name="Diferencia" totalsRowFunction="sum" dataDxfId="65" totalsRowDxfId="64">
      <calculatedColumnFormula>Impuestos[[#This Row],[Costo proyectado]]-Impuestos[[#This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Impuestos en esta tabla. La diferencia se calcula automáticamente y los iconos se actualizan solo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ransporte" displayName="Transporte" ref="B20:E28" totalsRowCount="1" headerRowDxfId="63" dataDxfId="62" totalsRowDxfId="60" tableBorderDxfId="61">
  <autoFilter ref="B20:E27" xr:uid="{00000000-0009-0000-0100-000003000000}">
    <filterColumn colId="0" hiddenButton="1"/>
    <filterColumn colId="1" hiddenButton="1"/>
    <filterColumn colId="2" hiddenButton="1"/>
    <filterColumn colId="3" hiddenButton="1"/>
  </autoFilter>
  <tableColumns count="4">
    <tableColumn id="1" xr3:uid="{00000000-0010-0000-0700-000001000000}" name="TRANSPORTE" totalsRowLabel="Total" dataDxfId="59" totalsRowDxfId="58"/>
    <tableColumn id="2" xr3:uid="{00000000-0010-0000-0700-000002000000}" name="Costo proyectado  " totalsRowFunction="sum" dataDxfId="57" totalsRowDxfId="56"/>
    <tableColumn id="3" xr3:uid="{00000000-0010-0000-0700-000003000000}" name="Costo real" totalsRowFunction="sum" dataDxfId="55" totalsRowDxfId="54"/>
    <tableColumn id="4" xr3:uid="{00000000-0010-0000-0700-000004000000}" name="Diferencia" totalsRowFunction="sum" dataDxfId="53" totalsRowDxfId="52">
      <calculatedColumnFormula>Transporte[[#This Row],[Costo proyectado  ]]-Transporte[[#This Row],[Costo real]]</calculatedColumnFormula>
    </tableColumn>
  </tableColumns>
  <tableStyleInfo name="Transporte" showFirstColumn="1" showLastColumn="0" showRowStripes="1" showColumnStripes="0"/>
  <extLst>
    <ext xmlns:x14="http://schemas.microsoft.com/office/spreadsheetml/2009/9/main" uri="{504A1905-F514-4f6f-8877-14C23A59335A}">
      <x14:table altTextSummary="Escriba los costos previstos y reales de Transporte en esta tabla. La diferencia se calcula automáticamente y los iconos se actualizan solo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Préstamos" displayName="Préstamos" ref="G19:J26" totalsRowCount="1" headerRowDxfId="51" dataDxfId="49" totalsRowDxfId="47" headerRowBorderDxfId="50" tableBorderDxfId="48" totalsRowBorderDxfId="46">
  <autoFilter ref="G19:J25" xr:uid="{00000000-0009-0000-0100-000008000000}">
    <filterColumn colId="0" hiddenButton="1"/>
    <filterColumn colId="1" hiddenButton="1"/>
    <filterColumn colId="2" hiddenButton="1"/>
    <filterColumn colId="3" hiddenButton="1"/>
  </autoFilter>
  <tableColumns count="4">
    <tableColumn id="1" xr3:uid="{00000000-0010-0000-0800-000001000000}" name="PRÉSTAMOS" totalsRowLabel="Total" dataDxfId="45" totalsRowDxfId="44"/>
    <tableColumn id="2" xr3:uid="{00000000-0010-0000-0800-000002000000}" name="Costo proyectado" totalsRowFunction="sum" dataDxfId="43" totalsRowDxfId="42"/>
    <tableColumn id="3" xr3:uid="{00000000-0010-0000-0800-000003000000}" name="Costo real" totalsRowFunction="sum" dataDxfId="41" totalsRowDxfId="40"/>
    <tableColumn id="4" xr3:uid="{00000000-0010-0000-0800-000004000000}" name="Diferencia" totalsRowFunction="sum" dataDxfId="39" totalsRowDxfId="38">
      <calculatedColumnFormula>Préstamos[[#This Row],[Costo proyectado]]-Préstamos[[#This Row],[Costo real]]</calculatedColumnFormula>
    </tableColumn>
  </tableColumns>
  <tableStyleInfo name="Presupuesto" showFirstColumn="1" showLastColumn="0" showRowStripes="1" showColumnStripes="0"/>
  <extLst>
    <ext xmlns:x14="http://schemas.microsoft.com/office/spreadsheetml/2009/9/main" uri="{504A1905-F514-4f6f-8877-14C23A59335A}">
      <x14:table altTextSummary="Escriba los costos previstos y reales de Préstamos en esta tabla. La diferencia se calcula automáticamente y los iconos se actualizan solos."/>
    </ext>
  </extLst>
</table>
</file>

<file path=xl/theme/theme1.xml><?xml version="1.0" encoding="utf-8"?>
<a:theme xmlns:a="http://schemas.openxmlformats.org/drawingml/2006/main" name="Office Theme">
  <a:themeElements>
    <a:clrScheme name="Custom 24">
      <a:dk1>
        <a:sysClr val="windowText" lastClr="000000"/>
      </a:dk1>
      <a:lt1>
        <a:sysClr val="window" lastClr="FFFFFF"/>
      </a:lt1>
      <a:dk2>
        <a:srgbClr val="2F4158"/>
      </a:dk2>
      <a:lt2>
        <a:srgbClr val="F2F2F2"/>
      </a:lt2>
      <a:accent1>
        <a:srgbClr val="D0DE4E"/>
      </a:accent1>
      <a:accent2>
        <a:srgbClr val="3D5157"/>
      </a:accent2>
      <a:accent3>
        <a:srgbClr val="47653F"/>
      </a:accent3>
      <a:accent4>
        <a:srgbClr val="607E4C"/>
      </a:accent4>
      <a:accent5>
        <a:srgbClr val="78A141"/>
      </a:accent5>
      <a:accent6>
        <a:srgbClr val="9BBB59"/>
      </a:accent6>
      <a:hlink>
        <a:srgbClr val="9BBB59"/>
      </a:hlink>
      <a:folHlink>
        <a:srgbClr val="9BBB59"/>
      </a:folHlink>
    </a:clrScheme>
    <a:fontScheme name="Custom 5">
      <a:majorFont>
        <a:latin typeface="Franklin Gothic Demi"/>
        <a:ea typeface=""/>
        <a:cs typeface=""/>
      </a:majorFont>
      <a:minorFont>
        <a:latin typeface="Microsoft Sans Serif"/>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J60"/>
  <sheetViews>
    <sheetView showGridLines="0" tabSelected="1" zoomScale="89" zoomScaleNormal="89" workbookViewId="0">
      <selection activeCell="C2" sqref="C2"/>
    </sheetView>
  </sheetViews>
  <sheetFormatPr baseColWidth="10" defaultColWidth="9.140625" defaultRowHeight="12.75" x14ac:dyDescent="0.2"/>
  <cols>
    <col min="1" max="1" width="2.28515625" customWidth="1"/>
    <col min="2" max="2" width="42" customWidth="1"/>
    <col min="3" max="3" width="25" customWidth="1"/>
    <col min="4" max="5" width="18.140625" customWidth="1"/>
    <col min="6" max="6" width="4.42578125" customWidth="1"/>
    <col min="7" max="7" width="37" customWidth="1"/>
    <col min="8" max="8" width="20.85546875" customWidth="1"/>
    <col min="9" max="9" width="15.42578125" customWidth="1"/>
    <col min="10" max="10" width="18.140625" customWidth="1"/>
  </cols>
  <sheetData>
    <row r="1" spans="1:10" ht="71.45" customHeight="1" x14ac:dyDescent="0.2">
      <c r="A1" s="6"/>
      <c r="B1" s="133" t="s">
        <v>0</v>
      </c>
      <c r="C1" s="133"/>
      <c r="D1" s="133"/>
      <c r="E1" s="133"/>
      <c r="F1" s="133"/>
      <c r="G1" s="133"/>
      <c r="H1" s="133"/>
      <c r="I1" s="133"/>
      <c r="J1" s="133"/>
    </row>
    <row r="2" spans="1:10" ht="20.100000000000001" customHeight="1" x14ac:dyDescent="0.2">
      <c r="A2" s="1"/>
      <c r="B2" s="5"/>
      <c r="C2" s="4"/>
      <c r="D2" s="4"/>
      <c r="E2" s="4"/>
      <c r="F2" s="4"/>
      <c r="G2" s="4"/>
      <c r="H2" s="4"/>
      <c r="I2" s="4"/>
      <c r="J2" s="4"/>
    </row>
    <row r="3" spans="1:10" ht="18" customHeight="1" x14ac:dyDescent="0.2">
      <c r="A3" s="1"/>
      <c r="B3" s="136" t="s">
        <v>1</v>
      </c>
      <c r="C3" s="139" t="s">
        <v>57</v>
      </c>
      <c r="D3" s="140"/>
      <c r="E3" s="106">
        <v>2500</v>
      </c>
      <c r="F3" s="3"/>
      <c r="G3" s="143" t="s">
        <v>42</v>
      </c>
      <c r="H3" s="144"/>
      <c r="I3" s="145"/>
      <c r="J3" s="109">
        <f>SUM(D18,D28,D35,D41,D49,D59,I17,I26,I33,I39,I45,I52)</f>
        <v>2040</v>
      </c>
    </row>
    <row r="4" spans="1:10" ht="18" customHeight="1" thickBot="1" x14ac:dyDescent="0.25">
      <c r="A4" s="1"/>
      <c r="B4" s="137"/>
      <c r="C4" s="141" t="s">
        <v>29</v>
      </c>
      <c r="D4" s="142"/>
      <c r="E4" s="107">
        <v>500</v>
      </c>
      <c r="F4" s="3"/>
      <c r="G4" s="143" t="s">
        <v>43</v>
      </c>
      <c r="H4" s="144"/>
      <c r="I4" s="145"/>
      <c r="J4" s="110">
        <f>E5-J5</f>
        <v>3000</v>
      </c>
    </row>
    <row r="5" spans="1:10" ht="18" customHeight="1" thickBot="1" x14ac:dyDescent="0.25">
      <c r="A5" s="1"/>
      <c r="B5" s="138"/>
      <c r="C5" s="134" t="s">
        <v>30</v>
      </c>
      <c r="D5" s="135"/>
      <c r="E5" s="108">
        <f>SUM(E3:E4)</f>
        <v>3000</v>
      </c>
      <c r="F5" s="3"/>
      <c r="G5" s="78"/>
      <c r="H5" s="79"/>
      <c r="I5" s="79"/>
      <c r="J5" s="80"/>
    </row>
    <row r="6" spans="1:10" ht="20.100000000000001" customHeight="1" thickBot="1" x14ac:dyDescent="0.25">
      <c r="A6" s="1"/>
      <c r="B6" s="57"/>
      <c r="C6" s="57"/>
      <c r="D6" s="57"/>
      <c r="E6" s="60"/>
      <c r="F6" s="3"/>
      <c r="G6" s="78"/>
      <c r="H6" s="132"/>
      <c r="I6" s="132"/>
      <c r="J6" s="80"/>
    </row>
    <row r="7" spans="1:10" ht="18" customHeight="1" thickBot="1" x14ac:dyDescent="0.25">
      <c r="A7" s="1"/>
      <c r="B7" s="8" t="s">
        <v>63</v>
      </c>
      <c r="C7" s="11" t="s">
        <v>53</v>
      </c>
      <c r="D7" s="11" t="s">
        <v>54</v>
      </c>
      <c r="E7" s="12" t="s">
        <v>32</v>
      </c>
      <c r="F7" s="13"/>
      <c r="G7" s="9" t="s">
        <v>33</v>
      </c>
      <c r="H7" s="25" t="s">
        <v>53</v>
      </c>
      <c r="I7" s="26" t="s">
        <v>31</v>
      </c>
      <c r="J7" s="27" t="s">
        <v>32</v>
      </c>
    </row>
    <row r="8" spans="1:10" ht="18" customHeight="1" thickBot="1" x14ac:dyDescent="0.25">
      <c r="A8" s="1"/>
      <c r="B8" s="34" t="s">
        <v>44</v>
      </c>
      <c r="C8" s="63">
        <v>1500</v>
      </c>
      <c r="D8" s="64">
        <v>1400</v>
      </c>
      <c r="E8" s="65">
        <f>Alojamiento[[#This Row],[Costo proyectado]]-Alojamiento[[#This Row],[Costo real ]]</f>
        <v>100</v>
      </c>
      <c r="F8" s="7"/>
      <c r="G8" s="28" t="s">
        <v>58</v>
      </c>
      <c r="H8" s="81">
        <v>0</v>
      </c>
      <c r="I8" s="81">
        <v>50</v>
      </c>
      <c r="J8" s="81">
        <f>Entretenimiento[[#This Row],[Costo proyectado]]-Entretenimiento[[#This Row],[Costo real]]</f>
        <v>-50</v>
      </c>
    </row>
    <row r="9" spans="1:10" ht="18" customHeight="1" thickBot="1" x14ac:dyDescent="0.25">
      <c r="A9" s="1"/>
      <c r="B9" s="35" t="s">
        <v>2</v>
      </c>
      <c r="C9" s="66">
        <v>60</v>
      </c>
      <c r="D9" s="66">
        <v>100</v>
      </c>
      <c r="E9" s="66">
        <f>Alojamiento[[#This Row],[Costo proyectado]]-Alojamiento[[#This Row],[Costo real ]]</f>
        <v>-40</v>
      </c>
      <c r="F9" s="2"/>
      <c r="G9" s="29" t="s">
        <v>59</v>
      </c>
      <c r="H9" s="99"/>
      <c r="I9" s="99"/>
      <c r="J9" s="99">
        <f>Entretenimiento[[#This Row],[Costo proyectado]]-Entretenimiento[[#This Row],[Costo real]]</f>
        <v>0</v>
      </c>
    </row>
    <row r="10" spans="1:10" ht="18" customHeight="1" thickBot="1" x14ac:dyDescent="0.25">
      <c r="A10" s="1"/>
      <c r="B10" s="34" t="s">
        <v>3</v>
      </c>
      <c r="C10" s="67">
        <v>50</v>
      </c>
      <c r="D10" s="68">
        <v>60</v>
      </c>
      <c r="E10" s="68">
        <f>Alojamiento[[#This Row],[Costo proyectado]]-Alojamiento[[#This Row],[Costo real ]]</f>
        <v>-10</v>
      </c>
      <c r="F10" s="2"/>
      <c r="G10" s="30" t="s">
        <v>21</v>
      </c>
      <c r="H10" s="81"/>
      <c r="I10" s="83"/>
      <c r="J10" s="83">
        <f>Entretenimiento[[#This Row],[Costo proyectado]]-Entretenimiento[[#This Row],[Costo real]]</f>
        <v>0</v>
      </c>
    </row>
    <row r="11" spans="1:10" ht="18" customHeight="1" thickBot="1" x14ac:dyDescent="0.25">
      <c r="A11" s="1"/>
      <c r="B11" s="35" t="s">
        <v>4</v>
      </c>
      <c r="C11" s="69">
        <v>200</v>
      </c>
      <c r="D11" s="66">
        <v>180</v>
      </c>
      <c r="E11" s="66">
        <f>Alojamiento[[#This Row],[Costo proyectado]]-Alojamiento[[#This Row],[Costo real ]]</f>
        <v>20</v>
      </c>
      <c r="F11" s="2"/>
      <c r="G11" s="31" t="s">
        <v>34</v>
      </c>
      <c r="H11" s="82"/>
      <c r="I11" s="82"/>
      <c r="J11" s="99">
        <f>Entretenimiento[[#This Row],[Costo proyectado]]-Entretenimiento[[#This Row],[Costo real]]</f>
        <v>0</v>
      </c>
    </row>
    <row r="12" spans="1:10" ht="18" customHeight="1" thickBot="1" x14ac:dyDescent="0.25">
      <c r="A12" s="1"/>
      <c r="B12" s="34" t="s">
        <v>5</v>
      </c>
      <c r="C12" s="68"/>
      <c r="D12" s="68"/>
      <c r="E12" s="68">
        <f>Alojamiento[[#This Row],[Costo proyectado]]-Alojamiento[[#This Row],[Costo real ]]</f>
        <v>0</v>
      </c>
      <c r="F12" s="2"/>
      <c r="G12" s="28" t="s">
        <v>35</v>
      </c>
      <c r="H12" s="83"/>
      <c r="I12" s="83"/>
      <c r="J12" s="111">
        <f>Entretenimiento[[#This Row],[Costo proyectado]]-Entretenimiento[[#This Row],[Costo real]]</f>
        <v>0</v>
      </c>
    </row>
    <row r="13" spans="1:10" ht="18" customHeight="1" thickBot="1" x14ac:dyDescent="0.25">
      <c r="A13" s="1"/>
      <c r="B13" s="35" t="s">
        <v>6</v>
      </c>
      <c r="C13" s="66"/>
      <c r="D13" s="70"/>
      <c r="E13" s="66">
        <f>Alojamiento[[#This Row],[Costo proyectado]]-Alojamiento[[#This Row],[Costo real ]]</f>
        <v>0</v>
      </c>
      <c r="F13" s="2"/>
      <c r="G13" s="31" t="s">
        <v>36</v>
      </c>
      <c r="H13" s="84"/>
      <c r="I13" s="84"/>
      <c r="J13" s="112">
        <f>Entretenimiento[[#This Row],[Costo proyectado]]-Entretenimiento[[#This Row],[Costo real]]</f>
        <v>0</v>
      </c>
    </row>
    <row r="14" spans="1:10" ht="18" customHeight="1" thickBot="1" x14ac:dyDescent="0.25">
      <c r="A14" s="1"/>
      <c r="B14" s="34" t="s">
        <v>45</v>
      </c>
      <c r="C14" s="68"/>
      <c r="D14" s="67"/>
      <c r="E14" s="67">
        <f>Alojamiento[[#This Row],[Costo proyectado]]-Alojamiento[[#This Row],[Costo real ]]</f>
        <v>0</v>
      </c>
      <c r="F14" s="2"/>
      <c r="G14" s="32" t="s">
        <v>69</v>
      </c>
      <c r="H14" s="85"/>
      <c r="I14" s="85"/>
      <c r="J14" s="97">
        <f>Entretenimiento[[#This Row],[Costo proyectado]]-Entretenimiento[[#This Row],[Costo real]]</f>
        <v>0</v>
      </c>
    </row>
    <row r="15" spans="1:10" ht="18" customHeight="1" thickBot="1" x14ac:dyDescent="0.25">
      <c r="A15" s="1"/>
      <c r="B15" s="35" t="s">
        <v>7</v>
      </c>
      <c r="C15" s="66"/>
      <c r="D15" s="71"/>
      <c r="E15" s="66">
        <f>Alojamiento[[#This Row],[Costo proyectado]]-Alojamiento[[#This Row],[Costo real ]]</f>
        <v>0</v>
      </c>
      <c r="F15" s="2"/>
      <c r="G15" s="31" t="s">
        <v>8</v>
      </c>
      <c r="H15" s="99"/>
      <c r="I15" s="99"/>
      <c r="J15" s="98">
        <f>Entretenimiento[[#This Row],[Costo proyectado]]-Entretenimiento[[#This Row],[Costo real]]</f>
        <v>0</v>
      </c>
    </row>
    <row r="16" spans="1:10" ht="18" customHeight="1" thickBot="1" x14ac:dyDescent="0.25">
      <c r="A16" s="1"/>
      <c r="B16" s="62" t="s">
        <v>46</v>
      </c>
      <c r="C16" s="72"/>
      <c r="D16" s="72"/>
      <c r="E16" s="67">
        <f>Alojamiento[[#This Row],[Costo proyectado]]-Alojamiento[[#This Row],[Costo real ]]</f>
        <v>0</v>
      </c>
      <c r="F16" s="2"/>
      <c r="G16" s="32" t="s">
        <v>8</v>
      </c>
      <c r="H16" s="85"/>
      <c r="I16" s="85"/>
      <c r="J16" s="97">
        <f>Entretenimiento[[#This Row],[Costo proyectado]]-Entretenimiento[[#This Row],[Costo real]]</f>
        <v>0</v>
      </c>
    </row>
    <row r="17" spans="1:10" ht="18" customHeight="1" thickBot="1" x14ac:dyDescent="0.25">
      <c r="A17" s="1"/>
      <c r="B17" s="61" t="s">
        <v>8</v>
      </c>
      <c r="C17" s="73"/>
      <c r="D17" s="73"/>
      <c r="E17" s="74">
        <f>Alojamiento[[#This Row],[Costo proyectado]]-Alojamiento[[#This Row],[Costo real ]]</f>
        <v>0</v>
      </c>
      <c r="F17" s="2"/>
      <c r="G17" s="33" t="s">
        <v>9</v>
      </c>
      <c r="H17" s="113">
        <f>SUBTOTAL(109,Entretenimiento[Costo proyectado])</f>
        <v>0</v>
      </c>
      <c r="I17" s="87">
        <f>SUBTOTAL(109,Entretenimiento[Costo real])</f>
        <v>50</v>
      </c>
      <c r="J17" s="114">
        <f>SUBTOTAL(109,Entretenimiento[Diferencia])</f>
        <v>-50</v>
      </c>
    </row>
    <row r="18" spans="1:10" ht="18" customHeight="1" thickBot="1" x14ac:dyDescent="0.25">
      <c r="A18" s="1"/>
      <c r="B18" s="20" t="s">
        <v>9</v>
      </c>
      <c r="C18" s="75">
        <f>SUBTOTAL(109,Alojamiento[Costo proyectado])</f>
        <v>1810</v>
      </c>
      <c r="D18" s="76">
        <f>SUBTOTAL(109,Alojamiento[[Costo real ]])</f>
        <v>1740</v>
      </c>
      <c r="E18" s="77">
        <f>SUBTOTAL(109,Alojamiento[Diferencia])</f>
        <v>70</v>
      </c>
      <c r="F18" s="2"/>
      <c r="G18" s="130"/>
      <c r="H18" s="130"/>
      <c r="I18" s="130"/>
      <c r="J18" s="130"/>
    </row>
    <row r="19" spans="1:10" ht="18" customHeight="1" thickBot="1" x14ac:dyDescent="0.25">
      <c r="A19" s="1"/>
      <c r="B19" s="128"/>
      <c r="C19" s="128"/>
      <c r="D19" s="128"/>
      <c r="E19" s="128"/>
      <c r="F19" s="2"/>
      <c r="G19" s="10" t="s">
        <v>37</v>
      </c>
      <c r="H19" s="19" t="s">
        <v>53</v>
      </c>
      <c r="I19" s="19" t="s">
        <v>31</v>
      </c>
      <c r="J19" s="18" t="s">
        <v>32</v>
      </c>
    </row>
    <row r="20" spans="1:10" ht="18" customHeight="1" thickBot="1" x14ac:dyDescent="0.25">
      <c r="A20" s="1"/>
      <c r="B20" s="36" t="s">
        <v>10</v>
      </c>
      <c r="C20" s="25" t="s">
        <v>55</v>
      </c>
      <c r="D20" s="26" t="s">
        <v>31</v>
      </c>
      <c r="E20" s="26" t="s">
        <v>32</v>
      </c>
      <c r="F20" s="2"/>
      <c r="G20" s="34" t="s">
        <v>70</v>
      </c>
      <c r="H20" s="63"/>
      <c r="I20" s="68"/>
      <c r="J20" s="88">
        <f>Préstamos[[#This Row],[Costo proyectado]]-Préstamos[[#This Row],[Costo real]]</f>
        <v>0</v>
      </c>
    </row>
    <row r="21" spans="1:10" ht="18" customHeight="1" thickBot="1" x14ac:dyDescent="0.25">
      <c r="A21" s="1"/>
      <c r="B21" s="28" t="s">
        <v>11</v>
      </c>
      <c r="C21" s="81">
        <v>250</v>
      </c>
      <c r="D21" s="81">
        <v>250</v>
      </c>
      <c r="E21" s="81">
        <f>Transporte[[#This Row],[Costo proyectado  ]]-Transporte[[#This Row],[Costo real]]</f>
        <v>0</v>
      </c>
      <c r="F21" s="2"/>
      <c r="G21" s="39" t="s">
        <v>71</v>
      </c>
      <c r="H21" s="66"/>
      <c r="I21" s="70"/>
      <c r="J21" s="66">
        <f>Préstamos[[#This Row],[Costo proyectado]]-Préstamos[[#This Row],[Costo real]]</f>
        <v>0</v>
      </c>
    </row>
    <row r="22" spans="1:10" ht="18" customHeight="1" thickBot="1" x14ac:dyDescent="0.25">
      <c r="A22" s="1"/>
      <c r="B22" s="31" t="s">
        <v>12</v>
      </c>
      <c r="C22" s="82"/>
      <c r="D22" s="82"/>
      <c r="E22" s="82">
        <f>Transporte[[#This Row],[Costo proyectado  ]]-Transporte[[#This Row],[Costo real]]</f>
        <v>0</v>
      </c>
      <c r="F22" s="2"/>
      <c r="G22" s="40" t="s">
        <v>38</v>
      </c>
      <c r="H22" s="115"/>
      <c r="I22" s="67"/>
      <c r="J22" s="68">
        <f>Préstamos[[#This Row],[Costo proyectado]]-Préstamos[[#This Row],[Costo real]]</f>
        <v>0</v>
      </c>
    </row>
    <row r="23" spans="1:10" ht="18" customHeight="1" thickBot="1" x14ac:dyDescent="0.25">
      <c r="A23" s="1"/>
      <c r="B23" s="32" t="s">
        <v>13</v>
      </c>
      <c r="C23" s="83"/>
      <c r="D23" s="83"/>
      <c r="E23" s="83">
        <f>Transporte[[#This Row],[Costo proyectado  ]]-Transporte[[#This Row],[Costo real]]</f>
        <v>0</v>
      </c>
      <c r="F23" s="2"/>
      <c r="G23" s="35" t="s">
        <v>38</v>
      </c>
      <c r="H23" s="66"/>
      <c r="I23" s="70"/>
      <c r="J23" s="66">
        <f>Préstamos[[#This Row],[Costo proyectado]]-Préstamos[[#This Row],[Costo real]]</f>
        <v>0</v>
      </c>
    </row>
    <row r="24" spans="1:10" ht="18" customHeight="1" thickBot="1" x14ac:dyDescent="0.25">
      <c r="A24" s="1"/>
      <c r="B24" s="31" t="s">
        <v>47</v>
      </c>
      <c r="C24" s="84"/>
      <c r="D24" s="84"/>
      <c r="E24" s="84">
        <f>Transporte[[#This Row],[Costo proyectado  ]]-Transporte[[#This Row],[Costo real]]</f>
        <v>0</v>
      </c>
      <c r="F24" s="2"/>
      <c r="G24" s="41" t="s">
        <v>38</v>
      </c>
      <c r="H24" s="115"/>
      <c r="I24" s="67"/>
      <c r="J24" s="101">
        <f>Préstamos[[#This Row],[Costo proyectado]]-Préstamos[[#This Row],[Costo real]]</f>
        <v>0</v>
      </c>
    </row>
    <row r="25" spans="1:10" ht="18" customHeight="1" thickBot="1" x14ac:dyDescent="0.25">
      <c r="A25" s="1"/>
      <c r="B25" s="37" t="s">
        <v>14</v>
      </c>
      <c r="C25" s="83"/>
      <c r="D25" s="83"/>
      <c r="E25" s="83">
        <f>Transporte[[#This Row],[Costo proyectado  ]]-Transporte[[#This Row],[Costo real]]</f>
        <v>0</v>
      </c>
      <c r="F25" s="2"/>
      <c r="G25" s="42" t="s">
        <v>8</v>
      </c>
      <c r="H25" s="92"/>
      <c r="I25" s="71"/>
      <c r="J25" s="92">
        <f>Préstamos[[#This Row],[Costo proyectado]]-Préstamos[[#This Row],[Costo real]]</f>
        <v>0</v>
      </c>
    </row>
    <row r="26" spans="1:10" ht="18" customHeight="1" thickBot="1" x14ac:dyDescent="0.25">
      <c r="A26" s="1"/>
      <c r="B26" s="38" t="s">
        <v>15</v>
      </c>
      <c r="C26" s="84"/>
      <c r="D26" s="84"/>
      <c r="E26" s="84">
        <f>Transporte[[#This Row],[Costo proyectado  ]]-Transporte[[#This Row],[Costo real]]</f>
        <v>0</v>
      </c>
      <c r="F26" s="2"/>
      <c r="G26" s="10" t="s">
        <v>9</v>
      </c>
      <c r="H26" s="75">
        <f>SUBTOTAL(109,Préstamos[Costo proyectado])</f>
        <v>0</v>
      </c>
      <c r="I26" s="116">
        <f>SUBTOTAL(109,Préstamos[Costo real])</f>
        <v>0</v>
      </c>
      <c r="J26" s="117">
        <f>SUBTOTAL(109,Préstamos[Diferencia])</f>
        <v>0</v>
      </c>
    </row>
    <row r="27" spans="1:10" ht="18" customHeight="1" x14ac:dyDescent="0.2">
      <c r="A27" s="1"/>
      <c r="B27" s="32" t="s">
        <v>8</v>
      </c>
      <c r="C27" s="85"/>
      <c r="D27" s="86"/>
      <c r="E27" s="85">
        <f>Transporte[[#This Row],[Costo proyectado  ]]-Transporte[[#This Row],[Costo real]]</f>
        <v>0</v>
      </c>
      <c r="F27" s="2"/>
      <c r="G27" s="129"/>
      <c r="H27" s="129"/>
      <c r="I27" s="129"/>
      <c r="J27" s="129"/>
    </row>
    <row r="28" spans="1:10" ht="18" customHeight="1" x14ac:dyDescent="0.2">
      <c r="A28" s="1"/>
      <c r="B28" s="33" t="s">
        <v>9</v>
      </c>
      <c r="C28" s="87">
        <f>SUBTOTAL(109,Transporte[[Costo proyectado  ]])</f>
        <v>250</v>
      </c>
      <c r="D28" s="87">
        <f>SUBTOTAL(109,Transporte[Costo real])</f>
        <v>250</v>
      </c>
      <c r="E28" s="87">
        <f>SUBTOTAL(109,Transporte[Diferencia])</f>
        <v>0</v>
      </c>
      <c r="F28" s="7"/>
      <c r="G28" s="36" t="s">
        <v>60</v>
      </c>
      <c r="H28" s="25" t="s">
        <v>53</v>
      </c>
      <c r="I28" s="25" t="s">
        <v>31</v>
      </c>
      <c r="J28" s="25" t="s">
        <v>32</v>
      </c>
    </row>
    <row r="29" spans="1:10" ht="18" customHeight="1" thickBot="1" x14ac:dyDescent="0.25">
      <c r="A29" s="1"/>
      <c r="B29" s="129"/>
      <c r="C29" s="129"/>
      <c r="D29" s="129"/>
      <c r="E29" s="129"/>
      <c r="F29" s="7"/>
      <c r="G29" s="28" t="s">
        <v>61</v>
      </c>
      <c r="H29" s="85"/>
      <c r="I29" s="85"/>
      <c r="J29" s="85">
        <f>Impuestos[[#This Row],[Costo proyectado]]-Impuestos[[#This Row],[Costo real]]</f>
        <v>0</v>
      </c>
    </row>
    <row r="30" spans="1:10" ht="18" customHeight="1" thickBot="1" x14ac:dyDescent="0.25">
      <c r="A30" s="1"/>
      <c r="B30" s="10" t="s">
        <v>16</v>
      </c>
      <c r="C30" s="17" t="s">
        <v>56</v>
      </c>
      <c r="D30" s="16" t="s">
        <v>31</v>
      </c>
      <c r="E30" s="15" t="s">
        <v>32</v>
      </c>
      <c r="F30" s="7"/>
      <c r="G30" s="43" t="s">
        <v>62</v>
      </c>
      <c r="H30" s="99"/>
      <c r="I30" s="103"/>
      <c r="J30" s="103">
        <f>Impuestos[[#This Row],[Costo proyectado]]-Impuestos[[#This Row],[Costo real]]</f>
        <v>0</v>
      </c>
    </row>
    <row r="31" spans="1:10" ht="18" customHeight="1" thickBot="1" x14ac:dyDescent="0.25">
      <c r="A31" s="23"/>
      <c r="B31" s="44" t="s">
        <v>17</v>
      </c>
      <c r="C31" s="88"/>
      <c r="D31" s="89"/>
      <c r="E31" s="63">
        <f>Seguro[[#This Row],[Costo proyectado ]]-Seguro[[#This Row],[Costo real]]</f>
        <v>0</v>
      </c>
      <c r="F31" s="7"/>
      <c r="G31" s="37" t="s">
        <v>74</v>
      </c>
      <c r="H31" s="83"/>
      <c r="I31" s="86"/>
      <c r="J31" s="86">
        <f>Impuestos[[#This Row],[Costo proyectado]]-Impuestos[[#This Row],[Costo real]]</f>
        <v>0</v>
      </c>
    </row>
    <row r="32" spans="1:10" ht="18" customHeight="1" thickBot="1" x14ac:dyDescent="0.25">
      <c r="A32" s="23"/>
      <c r="B32" s="45" t="s">
        <v>18</v>
      </c>
      <c r="C32" s="66"/>
      <c r="D32" s="90"/>
      <c r="E32" s="90">
        <f>Seguro[[#This Row],[Costo proyectado ]]-Seguro[[#This Row],[Costo real]]</f>
        <v>0</v>
      </c>
      <c r="F32" s="7"/>
      <c r="G32" s="43" t="s">
        <v>8</v>
      </c>
      <c r="H32" s="103"/>
      <c r="I32" s="103"/>
      <c r="J32" s="103">
        <f>Impuestos[[#This Row],[Costo proyectado]]-Impuestos[[#This Row],[Costo real]]</f>
        <v>0</v>
      </c>
    </row>
    <row r="33" spans="1:10" ht="18" customHeight="1" thickBot="1" x14ac:dyDescent="0.25">
      <c r="A33" s="23"/>
      <c r="B33" s="46" t="s">
        <v>19</v>
      </c>
      <c r="C33" s="68"/>
      <c r="D33" s="91"/>
      <c r="E33" s="68">
        <f>Seguro[[#This Row],[Costo proyectado ]]-Seguro[[#This Row],[Costo real]]</f>
        <v>0</v>
      </c>
      <c r="F33" s="7"/>
      <c r="G33" s="33" t="s">
        <v>9</v>
      </c>
      <c r="H33" s="87">
        <f>SUBTOTAL(109,Impuestos[Costo proyectado])</f>
        <v>0</v>
      </c>
      <c r="I33" s="87">
        <f>SUBTOTAL(109,Impuestos[Costo real])</f>
        <v>0</v>
      </c>
      <c r="J33" s="87">
        <f>SUBTOTAL(109,Impuestos[Diferencia])</f>
        <v>0</v>
      </c>
    </row>
    <row r="34" spans="1:10" ht="18" customHeight="1" thickBot="1" x14ac:dyDescent="0.25">
      <c r="A34" s="23"/>
      <c r="B34" s="47" t="s">
        <v>8</v>
      </c>
      <c r="C34" s="92"/>
      <c r="D34" s="93"/>
      <c r="E34" s="92">
        <f>Seguro[[#This Row],[Costo proyectado ]]-Seguro[[#This Row],[Costo real]]</f>
        <v>0</v>
      </c>
      <c r="F34" s="2"/>
      <c r="G34" s="129"/>
      <c r="H34" s="129"/>
      <c r="I34" s="129"/>
      <c r="J34" s="129"/>
    </row>
    <row r="35" spans="1:10" ht="18" customHeight="1" thickBot="1" x14ac:dyDescent="0.25">
      <c r="A35" s="1"/>
      <c r="B35" s="10" t="s">
        <v>9</v>
      </c>
      <c r="C35" s="94">
        <f>SUBTOTAL(109,Seguro[[Costo proyectado ]])</f>
        <v>0</v>
      </c>
      <c r="D35" s="95">
        <f>SUBTOTAL(109,Seguro[Costo real])</f>
        <v>0</v>
      </c>
      <c r="E35" s="96">
        <f>SUBTOTAL(109,Seguro[Diferencia])</f>
        <v>0</v>
      </c>
      <c r="F35" s="2"/>
      <c r="G35" s="21" t="s">
        <v>39</v>
      </c>
      <c r="H35" s="22" t="s">
        <v>53</v>
      </c>
      <c r="I35" s="14" t="s">
        <v>31</v>
      </c>
      <c r="J35" s="15" t="s">
        <v>32</v>
      </c>
    </row>
    <row r="36" spans="1:10" ht="18" customHeight="1" thickBot="1" x14ac:dyDescent="0.25">
      <c r="A36" s="1"/>
      <c r="B36" s="129"/>
      <c r="C36" s="129"/>
      <c r="D36" s="129"/>
      <c r="E36" s="129"/>
      <c r="F36" s="24"/>
      <c r="G36" s="49" t="s">
        <v>64</v>
      </c>
      <c r="H36" s="63"/>
      <c r="I36" s="118"/>
      <c r="J36" s="119">
        <f>AhorrosOInversiones[[#This Row],[Costo proyectado]]-AhorrosOInversiones[[#This Row],[Costo real]]</f>
        <v>0</v>
      </c>
    </row>
    <row r="37" spans="1:10" ht="18" customHeight="1" thickBot="1" x14ac:dyDescent="0.25">
      <c r="A37" s="1"/>
      <c r="B37" s="36" t="s">
        <v>20</v>
      </c>
      <c r="C37" s="48" t="s">
        <v>53</v>
      </c>
      <c r="D37" s="25" t="s">
        <v>31</v>
      </c>
      <c r="E37" s="25" t="s">
        <v>32</v>
      </c>
      <c r="F37" s="24"/>
      <c r="G37" s="35" t="s">
        <v>65</v>
      </c>
      <c r="H37" s="69"/>
      <c r="I37" s="120"/>
      <c r="J37" s="121">
        <f>AhorrosOInversiones[[#This Row],[Costo proyectado]]-AhorrosOInversiones[[#This Row],[Costo real]]</f>
        <v>0</v>
      </c>
    </row>
    <row r="38" spans="1:10" ht="18" customHeight="1" thickBot="1" x14ac:dyDescent="0.25">
      <c r="A38" s="1"/>
      <c r="B38" s="28" t="s">
        <v>48</v>
      </c>
      <c r="C38" s="97"/>
      <c r="D38" s="85"/>
      <c r="E38" s="85">
        <f>Comida[[#This Row],[Costo proyectado]]-Comida[[#This Row],[Costo real]]</f>
        <v>0</v>
      </c>
      <c r="F38" s="24"/>
      <c r="G38" s="50" t="s">
        <v>8</v>
      </c>
      <c r="H38" s="102"/>
      <c r="I38" s="122"/>
      <c r="J38" s="123">
        <f>AhorrosOInversiones[[#This Row],[Costo proyectado]]-AhorrosOInversiones[[#This Row],[Costo real]]</f>
        <v>0</v>
      </c>
    </row>
    <row r="39" spans="1:10" ht="18" customHeight="1" thickBot="1" x14ac:dyDescent="0.25">
      <c r="A39" s="1"/>
      <c r="B39" s="31" t="s">
        <v>21</v>
      </c>
      <c r="C39" s="98"/>
      <c r="D39" s="99"/>
      <c r="E39" s="99">
        <f>Comida[[#This Row],[Costo proyectado]]-Comida[[#This Row],[Costo real]]</f>
        <v>0</v>
      </c>
      <c r="F39" s="2"/>
      <c r="G39" s="21" t="s">
        <v>9</v>
      </c>
      <c r="H39" s="76">
        <f>SUBTOTAL(109,AhorrosOInversiones[Costo proyectado])</f>
        <v>0</v>
      </c>
      <c r="I39" s="124">
        <f>SUBTOTAL(109,AhorrosOInversiones[Costo real])</f>
        <v>0</v>
      </c>
      <c r="J39" s="96">
        <f>SUBTOTAL(109,AhorrosOInversiones[Diferencia])</f>
        <v>0</v>
      </c>
    </row>
    <row r="40" spans="1:10" ht="18" customHeight="1" x14ac:dyDescent="0.2">
      <c r="A40" s="1"/>
      <c r="B40" s="32" t="s">
        <v>8</v>
      </c>
      <c r="C40" s="97"/>
      <c r="D40" s="85"/>
      <c r="E40" s="85">
        <f>Comida[[#This Row],[Costo proyectado]]-Comida[[#This Row],[Costo real]]</f>
        <v>0</v>
      </c>
      <c r="F40" s="2"/>
      <c r="G40" s="129"/>
      <c r="H40" s="129"/>
      <c r="I40" s="129"/>
      <c r="J40" s="129"/>
    </row>
    <row r="41" spans="1:10" ht="18" customHeight="1" x14ac:dyDescent="0.2">
      <c r="A41" s="1"/>
      <c r="B41" s="33" t="s">
        <v>9</v>
      </c>
      <c r="C41" s="100">
        <f>SUBTOTAL(109,Comida[Costo proyectado])</f>
        <v>0</v>
      </c>
      <c r="D41" s="87">
        <f>SUBTOTAL(109,Comida[Costo real])</f>
        <v>0</v>
      </c>
      <c r="E41" s="87">
        <f>SUBTOTAL(109,Comida[Diferencia])</f>
        <v>0</v>
      </c>
      <c r="F41" s="2"/>
      <c r="G41" s="36" t="s">
        <v>66</v>
      </c>
      <c r="H41" s="48" t="s">
        <v>53</v>
      </c>
      <c r="I41" s="25" t="s">
        <v>31</v>
      </c>
      <c r="J41" s="27" t="s">
        <v>32</v>
      </c>
    </row>
    <row r="42" spans="1:10" ht="18" customHeight="1" thickBot="1" x14ac:dyDescent="0.25">
      <c r="A42" s="1"/>
      <c r="B42" s="129"/>
      <c r="C42" s="129"/>
      <c r="D42" s="129"/>
      <c r="E42" s="129"/>
      <c r="F42" s="7"/>
      <c r="G42" s="51" t="s">
        <v>67</v>
      </c>
      <c r="H42" s="97"/>
      <c r="I42" s="85"/>
      <c r="J42" s="97">
        <f>RegalosYDonaciones[[#This Row],[Costo proyectado]]-RegalosYDonaciones[[#This Row],[Costo real]]</f>
        <v>0</v>
      </c>
    </row>
    <row r="43" spans="1:10" ht="18" customHeight="1" thickBot="1" x14ac:dyDescent="0.25">
      <c r="A43" s="1"/>
      <c r="B43" s="21" t="s">
        <v>22</v>
      </c>
      <c r="C43" s="17" t="s">
        <v>53</v>
      </c>
      <c r="D43" s="17" t="s">
        <v>31</v>
      </c>
      <c r="E43" s="17" t="s">
        <v>32</v>
      </c>
      <c r="F43" s="7"/>
      <c r="G43" s="43" t="s">
        <v>68</v>
      </c>
      <c r="H43" s="98"/>
      <c r="I43" s="99"/>
      <c r="J43" s="98">
        <f>RegalosYDonaciones[[#This Row],[Costo proyectado]]-RegalosYDonaciones[[#This Row],[Costo real]]</f>
        <v>0</v>
      </c>
    </row>
    <row r="44" spans="1:10" ht="18" customHeight="1" thickBot="1" x14ac:dyDescent="0.25">
      <c r="A44" s="1"/>
      <c r="B44" s="53" t="s">
        <v>23</v>
      </c>
      <c r="C44" s="68"/>
      <c r="D44" s="68"/>
      <c r="E44" s="63">
        <f>Mascotas[[#This Row],[Costo proyectado]]-Mascotas[[#This Row],[Costo real]]</f>
        <v>0</v>
      </c>
      <c r="F44" s="7"/>
      <c r="G44" s="52" t="s">
        <v>8</v>
      </c>
      <c r="H44" s="97"/>
      <c r="I44" s="85"/>
      <c r="J44" s="97">
        <f>RegalosYDonaciones[[#This Row],[Costo proyectado]]-RegalosYDonaciones[[#This Row],[Costo real]]</f>
        <v>0</v>
      </c>
    </row>
    <row r="45" spans="1:10" ht="18" customHeight="1" thickBot="1" x14ac:dyDescent="0.25">
      <c r="A45" s="1"/>
      <c r="B45" s="35" t="s">
        <v>24</v>
      </c>
      <c r="C45" s="66"/>
      <c r="D45" s="66"/>
      <c r="E45" s="66">
        <f>Mascotas[[#This Row],[Costo proyectado]]-Mascotas[[#This Row],[Costo real]]</f>
        <v>0</v>
      </c>
      <c r="F45" s="2"/>
      <c r="G45" s="33" t="s">
        <v>9</v>
      </c>
      <c r="H45" s="100">
        <f>SUBTOTAL(109,RegalosYDonaciones[Costo proyectado])</f>
        <v>0</v>
      </c>
      <c r="I45" s="87">
        <f>SUBTOTAL(109,RegalosYDonaciones[Costo real])</f>
        <v>0</v>
      </c>
      <c r="J45" s="104">
        <f>SUBTOTAL(109,RegalosYDonaciones[Diferencia])</f>
        <v>0</v>
      </c>
    </row>
    <row r="46" spans="1:10" ht="18" customHeight="1" thickBot="1" x14ac:dyDescent="0.25">
      <c r="A46" s="1"/>
      <c r="B46" s="53" t="s">
        <v>25</v>
      </c>
      <c r="C46" s="68"/>
      <c r="D46" s="67"/>
      <c r="E46" s="101">
        <f>Mascotas[[#This Row],[Costo proyectado]]-Mascotas[[#This Row],[Costo real]]</f>
        <v>0</v>
      </c>
      <c r="F46" s="2"/>
      <c r="G46" s="129"/>
      <c r="H46" s="129"/>
      <c r="I46" s="129"/>
      <c r="J46" s="129"/>
    </row>
    <row r="47" spans="1:10" ht="18" customHeight="1" thickBot="1" x14ac:dyDescent="0.25">
      <c r="A47" s="1"/>
      <c r="B47" s="35" t="s">
        <v>26</v>
      </c>
      <c r="C47" s="66"/>
      <c r="D47" s="69"/>
      <c r="E47" s="66">
        <f>Mascotas[[#This Row],[Costo proyectado]]-Mascotas[[#This Row],[Costo real]]</f>
        <v>0</v>
      </c>
      <c r="F47" s="2"/>
      <c r="G47" s="21" t="s">
        <v>72</v>
      </c>
      <c r="H47" s="22" t="s">
        <v>53</v>
      </c>
      <c r="I47" s="17" t="s">
        <v>31</v>
      </c>
      <c r="J47" s="17" t="s">
        <v>32</v>
      </c>
    </row>
    <row r="48" spans="1:10" ht="18" customHeight="1" thickBot="1" x14ac:dyDescent="0.25">
      <c r="A48" s="1"/>
      <c r="B48" s="54" t="s">
        <v>8</v>
      </c>
      <c r="C48" s="102"/>
      <c r="D48" s="68"/>
      <c r="E48" s="68">
        <f>Mascotas[[#This Row],[Costo proyectado]]-Mascotas[[#This Row],[Costo real]]</f>
        <v>0</v>
      </c>
      <c r="F48" s="24"/>
      <c r="G48" s="50" t="s">
        <v>40</v>
      </c>
      <c r="H48" s="64"/>
      <c r="I48" s="68"/>
      <c r="J48" s="68">
        <f>Legal[[#This Row],[Costo proyectado]]-Legal[[#This Row],[Costo real]]</f>
        <v>0</v>
      </c>
    </row>
    <row r="49" spans="1:10" ht="18" customHeight="1" thickBot="1" x14ac:dyDescent="0.25">
      <c r="A49" s="1"/>
      <c r="B49" s="20" t="s">
        <v>9</v>
      </c>
      <c r="C49" s="94">
        <f>SUBTOTAL(109,Mascotas[Costo proyectado])</f>
        <v>0</v>
      </c>
      <c r="D49" s="94">
        <f>SUBTOTAL(109,Mascotas[Costo real])</f>
        <v>0</v>
      </c>
      <c r="E49" s="94">
        <f>SUBTOTAL(109,Mascotas[Diferencia])</f>
        <v>0</v>
      </c>
      <c r="F49" s="24"/>
      <c r="G49" s="55" t="s">
        <v>41</v>
      </c>
      <c r="H49" s="125"/>
      <c r="I49" s="66"/>
      <c r="J49" s="66">
        <f>Legal[[#This Row],[Costo proyectado]]-Legal[[#This Row],[Costo real]]</f>
        <v>0</v>
      </c>
    </row>
    <row r="50" spans="1:10" ht="18" customHeight="1" thickBot="1" x14ac:dyDescent="0.25">
      <c r="A50" s="1"/>
      <c r="B50" s="129"/>
      <c r="C50" s="129"/>
      <c r="D50" s="129"/>
      <c r="E50" s="129"/>
      <c r="F50" s="24"/>
      <c r="G50" s="50" t="s">
        <v>73</v>
      </c>
      <c r="H50" s="64"/>
      <c r="I50" s="68"/>
      <c r="J50" s="72">
        <f>Legal[[#This Row],[Costo proyectado]]-Legal[[#This Row],[Costo real]]</f>
        <v>0</v>
      </c>
    </row>
    <row r="51" spans="1:10" ht="18" customHeight="1" thickBot="1" x14ac:dyDescent="0.25">
      <c r="A51" s="1"/>
      <c r="B51" s="58" t="s">
        <v>49</v>
      </c>
      <c r="C51" s="27" t="s">
        <v>53</v>
      </c>
      <c r="D51" s="26" t="s">
        <v>31</v>
      </c>
      <c r="E51" s="27" t="s">
        <v>32</v>
      </c>
      <c r="F51" s="24"/>
      <c r="G51" s="56" t="s">
        <v>8</v>
      </c>
      <c r="H51" s="126"/>
      <c r="I51" s="70"/>
      <c r="J51" s="71">
        <f>Legal[[#This Row],[Costo proyectado]]-Legal[[#This Row],[Costo real]]</f>
        <v>0</v>
      </c>
    </row>
    <row r="52" spans="1:10" ht="18" customHeight="1" thickBot="1" x14ac:dyDescent="0.25">
      <c r="A52" s="1"/>
      <c r="B52" s="32" t="s">
        <v>24</v>
      </c>
      <c r="C52" s="64"/>
      <c r="D52" s="85"/>
      <c r="E52" s="85">
        <f>CuidadoPersonal[[#This Row],[Costo proyectado]]-CuidadoPersonal[[#This Row],[Costo real]]</f>
        <v>0</v>
      </c>
      <c r="F52" s="2"/>
      <c r="G52" s="21" t="s">
        <v>9</v>
      </c>
      <c r="H52" s="127">
        <f>SUBTOTAL(109,Legal[Costo proyectado])</f>
        <v>0</v>
      </c>
      <c r="I52" s="94">
        <f>SUBTOTAL(109,Legal[Costo real])</f>
        <v>0</v>
      </c>
      <c r="J52" s="94">
        <f>SUBTOTAL(109,Legal[Diferencia])</f>
        <v>0</v>
      </c>
    </row>
    <row r="53" spans="1:10" ht="18" customHeight="1" thickBot="1" x14ac:dyDescent="0.25">
      <c r="A53" s="1"/>
      <c r="B53" s="31" t="s">
        <v>50</v>
      </c>
      <c r="C53" s="103"/>
      <c r="D53" s="99"/>
      <c r="E53" s="99">
        <f>CuidadoPersonal[[#This Row],[Costo proyectado]]-CuidadoPersonal[[#This Row],[Costo real]]</f>
        <v>0</v>
      </c>
      <c r="F53" s="1"/>
      <c r="G53" s="131"/>
      <c r="H53" s="131"/>
      <c r="I53" s="131"/>
      <c r="J53" s="131"/>
    </row>
    <row r="54" spans="1:10" ht="18" customHeight="1" thickBot="1" x14ac:dyDescent="0.25">
      <c r="A54" s="1"/>
      <c r="B54" s="30" t="s">
        <v>27</v>
      </c>
      <c r="C54" s="83"/>
      <c r="D54" s="85"/>
      <c r="E54" s="85">
        <f>CuidadoPersonal[[#This Row],[Costo proyectado]]-CuidadoPersonal[[#This Row],[Costo real]]</f>
        <v>0</v>
      </c>
      <c r="F54" s="1"/>
    </row>
    <row r="55" spans="1:10" ht="18" customHeight="1" thickBot="1" x14ac:dyDescent="0.25">
      <c r="A55" s="1"/>
      <c r="B55" s="31" t="s">
        <v>51</v>
      </c>
      <c r="C55" s="103"/>
      <c r="D55" s="99"/>
      <c r="E55" s="103">
        <f>CuidadoPersonal[[#This Row],[Costo proyectado]]-CuidadoPersonal[[#This Row],[Costo real]]</f>
        <v>0</v>
      </c>
      <c r="F55" s="1"/>
    </row>
    <row r="56" spans="1:10" ht="18" customHeight="1" thickBot="1" x14ac:dyDescent="0.25">
      <c r="A56" s="1"/>
      <c r="B56" s="32" t="s">
        <v>28</v>
      </c>
      <c r="C56" s="83"/>
      <c r="D56" s="83"/>
      <c r="E56" s="83">
        <f>CuidadoPersonal[[#This Row],[Costo proyectado]]-CuidadoPersonal[[#This Row],[Costo real]]</f>
        <v>0</v>
      </c>
      <c r="F56" s="1"/>
    </row>
    <row r="57" spans="1:10" ht="18" customHeight="1" thickBot="1" x14ac:dyDescent="0.25">
      <c r="A57" s="1"/>
      <c r="B57" s="31" t="s">
        <v>52</v>
      </c>
      <c r="C57" s="99"/>
      <c r="D57" s="82"/>
      <c r="E57" s="99">
        <f>CuidadoPersonal[[#This Row],[Costo proyectado]]-CuidadoPersonal[[#This Row],[Costo real]]</f>
        <v>0</v>
      </c>
      <c r="F57" s="1"/>
    </row>
    <row r="58" spans="1:10" ht="18" customHeight="1" x14ac:dyDescent="0.2">
      <c r="A58" s="1"/>
      <c r="B58" s="32" t="s">
        <v>8</v>
      </c>
      <c r="C58" s="64"/>
      <c r="D58" s="86"/>
      <c r="E58" s="85">
        <f>CuidadoPersonal[[#This Row],[Costo proyectado]]-CuidadoPersonal[[#This Row],[Costo real]]</f>
        <v>0</v>
      </c>
      <c r="F58" s="1"/>
    </row>
    <row r="59" spans="1:10" ht="18" customHeight="1" thickBot="1" x14ac:dyDescent="0.25">
      <c r="A59" s="1"/>
      <c r="B59" s="59" t="s">
        <v>9</v>
      </c>
      <c r="C59" s="104">
        <f>SUBTOTAL(109,CuidadoPersonal[Costo proyectado])</f>
        <v>0</v>
      </c>
      <c r="D59" s="105">
        <f>SUBTOTAL(109,CuidadoPersonal[Costo real])</f>
        <v>0</v>
      </c>
      <c r="E59" s="104">
        <f>SUBTOTAL(109,CuidadoPersonal[Diferencia])</f>
        <v>0</v>
      </c>
      <c r="F59" s="1"/>
    </row>
    <row r="60" spans="1:10" ht="20.100000000000001" customHeight="1" x14ac:dyDescent="0.2"/>
  </sheetData>
  <mergeCells count="19">
    <mergeCell ref="H6:I6"/>
    <mergeCell ref="B1:J1"/>
    <mergeCell ref="C5:D5"/>
    <mergeCell ref="B3:B5"/>
    <mergeCell ref="C3:D3"/>
    <mergeCell ref="C4:D4"/>
    <mergeCell ref="G3:I3"/>
    <mergeCell ref="G4:I4"/>
    <mergeCell ref="B42:E42"/>
    <mergeCell ref="G53:J53"/>
    <mergeCell ref="B50:E50"/>
    <mergeCell ref="G40:J40"/>
    <mergeCell ref="G46:J46"/>
    <mergeCell ref="B19:E19"/>
    <mergeCell ref="B29:E29"/>
    <mergeCell ref="B36:E36"/>
    <mergeCell ref="G18:J18"/>
    <mergeCell ref="G27:J27"/>
    <mergeCell ref="G34:J34"/>
  </mergeCells>
  <phoneticPr fontId="2" type="noConversion"/>
  <conditionalFormatting sqref="J8:J17 E8:E18 E21:E28 E31:E35 E38:E41 E44:E49 E52:E59 J20:J26 J29:J33 J36:J39 J42:J45 J48:J52">
    <cfRule type="iconSet" priority="1">
      <iconSet iconSet="3Signs">
        <cfvo type="percent" val="0"/>
        <cfvo type="num" val="-20"/>
        <cfvo type="num" val="0"/>
      </iconSet>
    </cfRule>
  </conditionalFormatting>
  <dataValidations count="41">
    <dataValidation allowBlank="1" showInputMessage="1" showErrorMessage="1" prompt="Cree un presupuesto mensual personal en esta hoja de cálculo. La tabla Ingresos previstos y reales comienza en la celda B3. Las tablas de ejemplo para las categorías de gastos se encuentran en dos columnas a partir de celdas B10 y G10." sqref="A1" xr:uid="{00000000-0002-0000-0000-000000000000}"/>
    <dataValidation allowBlank="1" showInputMessage="1" showErrorMessage="1" prompt="El título de esta hoja de cálculo se encuentra en esta celda. Vaya a la celda B3 para introducir los ingresos previstos y los reales. El resumen de los gastos y del saldo se calcula automáticamente a partir de la celda G3." sqref="B1:J1" xr:uid="{00000000-0002-0000-0000-000001000000}"/>
    <dataValidation allowBlank="1" showInputMessage="1" showErrorMessage="1" prompt="Escriba los ingresos previstos en la celda E3 y los ingresos adicionales previstos en la celda E4. El total de ingresos mensuales previstos se calcula automáticamente en la celda E5. La etiqueta Ingresos mensuales reales se encuentra en la celda inferior." sqref="B3" xr:uid="{00000000-0002-0000-0000-000002000000}"/>
    <dataValidation allowBlank="1" showInputMessage="1" showErrorMessage="1" prompt="El total de ingresos mensuales previstos se calcula automáticamente en esta celda." sqref="E5" xr:uid="{00000000-0002-0000-0000-000008000000}"/>
    <dataValidation allowBlank="1" showInputMessage="1" showErrorMessage="1" prompt="El saldo previsto se calcula automáticamente en la celda J6." sqref="G4:G5" xr:uid="{00000000-0002-0000-0000-00000B000000}"/>
    <dataValidation allowBlank="1" showInputMessage="1" showErrorMessage="1" prompt="Los gastos de ejemplo de Alojamiento se encuentran en la columna con este encabezado." sqref="B7" xr:uid="{00000000-0002-0000-0000-00000C000000}"/>
    <dataValidation allowBlank="1" showInputMessage="1" showErrorMessage="1" prompt="Escriba el costo previsto en la columna con este encabezado." sqref="C7 H47 C51 H7 H19 H28 H35 H41 C20 C30 C37 C43" xr:uid="{00000000-0002-0000-0000-00000D000000}"/>
    <dataValidation allowBlank="1" showInputMessage="1" showErrorMessage="1" prompt="Escriba el costo real en la columna con este encabezado." sqref="D7 D20 D51 I7 I19 I28 I35 I41 I47 D30 D37 D43" xr:uid="{00000000-0002-0000-0000-00000E000000}"/>
    <dataValidation allowBlank="1" showInputMessage="1" showErrorMessage="1" prompt="Los gastos de ejemplo de Transporte se encuentran en la columna con este encabezado." sqref="B20" xr:uid="{00000000-0002-0000-0000-00000F000000}"/>
    <dataValidation allowBlank="1" showInputMessage="1" showErrorMessage="1" prompt="Escriba la información en la tabla Cuidado personal que comienza a continuación." sqref="B50:E50" xr:uid="{00000000-0002-0000-0000-000010000000}"/>
    <dataValidation allowBlank="1" showInputMessage="1" showErrorMessage="1" prompt="Escriba la información en la tabla Transporte que comienza a continuación." sqref="B19:E19" xr:uid="{00000000-0002-0000-0000-000011000000}"/>
    <dataValidation allowBlank="1" showInputMessage="1" showErrorMessage="1" prompt="Los gastos de ejemplo de Cuidado personal se encuentran en la columna con este encabezado." sqref="B51" xr:uid="{00000000-0002-0000-0000-000012000000}"/>
    <dataValidation allowBlank="1" showInputMessage="1" showErrorMessage="1" prompt="Los gastos de ejemplo de Entretenimiento se encuentran en la columna con este encabezado." sqref="G7" xr:uid="{00000000-0002-0000-0000-000013000000}"/>
    <dataValidation allowBlank="1" showInputMessage="1" showErrorMessage="1" prompt="Escriba la información en la tabla Préstamos que comienza a continuación." sqref="G18:J18" xr:uid="{00000000-0002-0000-0000-000014000000}"/>
    <dataValidation allowBlank="1" showInputMessage="1" showErrorMessage="1" prompt="Los gastos de ejemplo de Préstamos se encuentran en la columna con este encabezado." sqref="G19" xr:uid="{00000000-0002-0000-0000-000015000000}"/>
    <dataValidation allowBlank="1" showInputMessage="1" showErrorMessage="1" prompt="Escriba la información en la tabla Impuestos que comienza a continuación." sqref="G27:J27" xr:uid="{00000000-0002-0000-0000-000016000000}"/>
    <dataValidation allowBlank="1" showInputMessage="1" showErrorMessage="1" prompt="Los gastos de ejemplo de Impuestos se encuentran en la columna con este encabezado." sqref="G28" xr:uid="{00000000-0002-0000-0000-000017000000}"/>
    <dataValidation allowBlank="1" showInputMessage="1" showErrorMessage="1" prompt="Escriba la información en la tabla Ahorros o inversiones que comienza a continuación." sqref="G34:J34" xr:uid="{00000000-0002-0000-0000-000018000000}"/>
    <dataValidation allowBlank="1" showInputMessage="1" showErrorMessage="1" prompt="Los gastos de ejemplo de Ahorros o inversiones se encuentran en la columna con este encabezado." sqref="G35" xr:uid="{00000000-0002-0000-0000-000019000000}"/>
    <dataValidation allowBlank="1" showInputMessage="1" showErrorMessage="1" prompt="Escriba la información en la tabla Regalos y donaciones que comienza a continuación." sqref="G40:J40" xr:uid="{00000000-0002-0000-0000-00001A000000}"/>
    <dataValidation allowBlank="1" showInputMessage="1" showErrorMessage="1" prompt="Los gastos de ejemplo de Regalos y donaciones se encuentran en la columna con este encabezado." sqref="G41" xr:uid="{00000000-0002-0000-0000-00001B000000}"/>
    <dataValidation allowBlank="1" showInputMessage="1" showErrorMessage="1" prompt="Escriba la información en la tabla Legal que comienza a continuación." sqref="G46:J46" xr:uid="{00000000-0002-0000-0000-00001C000000}"/>
    <dataValidation allowBlank="1" showInputMessage="1" showErrorMessage="1" prompt="Los gastos de ejemplo de Legal se encuentran en la columna con este encabezado." sqref="G47" xr:uid="{00000000-0002-0000-0000-00001D000000}"/>
    <dataValidation allowBlank="1" showInputMessage="1" showErrorMessage="1" prompt="El total de costos previstos se calcula automáticamente en la celda J57, el total de costos reales en la celda J59 y la diferencia en la celda J61." sqref="G53:J53" xr:uid="{00000000-0002-0000-0000-00001E000000}"/>
    <dataValidation allowBlank="1" showInputMessage="1" showErrorMessage="1" prompt="Los gastos de ejemplo de Seguro se encuentran en la columna con este encabezado." sqref="B30" xr:uid="{00000000-0002-0000-0000-00001F000000}"/>
    <dataValidation allowBlank="1" showInputMessage="1" showErrorMessage="1" prompt="Los gastos de ejemplo de Comida se encuentran en la columna con este encabezado." sqref="B37" xr:uid="{00000000-0002-0000-0000-000020000000}"/>
    <dataValidation allowBlank="1" showInputMessage="1" showErrorMessage="1" prompt="Modifique o escriba los elementos de Mascotas en la columna con este encabezado." sqref="B43" xr:uid="{00000000-0002-0000-0000-000021000000}"/>
    <dataValidation allowBlank="1" showInputMessage="1" showErrorMessage="1" prompt="Escriba la información en la tabla Seguro que comienza a continuación." sqref="B29:E29" xr:uid="{00000000-0002-0000-0000-000022000000}"/>
    <dataValidation allowBlank="1" showInputMessage="1" showErrorMessage="1" prompt="Escriba la información en la tabla Comida que comienza a continuación." sqref="B36:E36" xr:uid="{00000000-0002-0000-0000-000023000000}"/>
    <dataValidation allowBlank="1" showInputMessage="1" showErrorMessage="1" prompt="Escriba la información en la tabla Mascotas que comienza a continuación." sqref="B42:E42" xr:uid="{00000000-0002-0000-0000-000024000000}"/>
    <dataValidation allowBlank="1" showInputMessage="1" showErrorMessage="1" prompt="La diferencia se calcula automáticamente en la columna con este encabezado." sqref="E7 J7 E20 J19 E30 J28 E37 E43 J47 J41 J35 E51" xr:uid="{00000000-0002-0000-0000-000026000000}"/>
    <dataValidation allowBlank="1" showInputMessage="1" showErrorMessage="1" prompt="El total de ingresos mensuales previstos se calcula automáticamente en la celda de la derecha." sqref="C5:D5" xr:uid="{00000000-0002-0000-0000-000027000000}"/>
    <dataValidation allowBlank="1" showInputMessage="1" showErrorMessage="1" prompt="Escriba el ingreso 1 previsto en la celda de la derecha." sqref="C3:D3" xr:uid="{00000000-0002-0000-0000-000028000000}"/>
    <dataValidation allowBlank="1" showInputMessage="1" showErrorMessage="1" prompt="Escriba los ingresos adicionales previstos en la celda de la derecha." sqref="C4:D4" xr:uid="{00000000-0002-0000-0000-000029000000}"/>
    <dataValidation allowBlank="1" showInputMessage="1" showErrorMessage="1" prompt="Escriba el ingreso 1 previsto en esta celda." sqref="E3" xr:uid="{00000000-0002-0000-0000-00002A000000}"/>
    <dataValidation allowBlank="1" showInputMessage="1" showErrorMessage="1" prompt="Escriba los ingresos adicionales previstos en esta celda." sqref="E4" xr:uid="{00000000-0002-0000-0000-00002B000000}"/>
    <dataValidation allowBlank="1" showInputMessage="1" showErrorMessage="1" prompt="El saldo real se calcula automáticamente en la celda J7." sqref="G6" xr:uid="{00000000-0002-0000-0000-00002C000000}"/>
    <dataValidation allowBlank="1" showInputMessage="1" showErrorMessage="1" prompt="El total de gastos reales se calcula automáticamente en esta celda." sqref="J3" xr:uid="{00000000-0002-0000-0000-00002E000000}"/>
    <dataValidation allowBlank="1" showInputMessage="1" showErrorMessage="1" prompt="El total de gastos reales se calcula automáticamente en la celda J4." sqref="G3" xr:uid="{00000000-0002-0000-0000-000031000000}"/>
    <dataValidation allowBlank="1" showInputMessage="1" showErrorMessage="1" prompt="El saldo previsto se calcula automáticamente en esta celda." sqref="J4:J5" xr:uid="{00000000-0002-0000-0000-000034000000}"/>
    <dataValidation allowBlank="1" showInputMessage="1" showErrorMessage="1" prompt="El saldo real se calcula automáticamente en esta celda." sqref="J6" xr:uid="{00000000-0002-0000-0000-000035000000}"/>
  </dataValidations>
  <printOptions horizontalCentered="1"/>
  <pageMargins left="0.5" right="0.5" top="0.5" bottom="0.5" header="0.5" footer="0.5"/>
  <pageSetup paperSize="9" orientation="portrait" horizontalDpi="4294967292" r:id="rId1"/>
  <headerFooter differentFirst="1" alignWithMargins="0">
    <oddFooter>Page &amp;P of &amp;N</oddFooter>
  </headerFooter>
  <ignoredErrors>
    <ignoredError sqref="E22:E27 E12:E17 J9:J16 J20:J25 E31:E34 J29:J32 J36:J38 E38:E40 E44:E48 J42:J44 J48:J51 E52:E58" emptyCellReference="1"/>
  </ignoredErrors>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o xmlns="8068c555-e99c-45bb-9f67-6f662b6381c4">Excel</Forma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B646592B039AC4B8D2434E403967958" ma:contentTypeVersion="2" ma:contentTypeDescription="Crear nuevo documento." ma:contentTypeScope="" ma:versionID="f9448693bca40fd20fc1f42a6249c7e9">
  <xsd:schema xmlns:xsd="http://www.w3.org/2001/XMLSchema" xmlns:xs="http://www.w3.org/2001/XMLSchema" xmlns:p="http://schemas.microsoft.com/office/2006/metadata/properties" xmlns:ns2="8068c555-e99c-45bb-9f67-6f662b6381c4" xmlns:ns3="31f66656-7ebe-412e-89f3-865ca9452852" targetNamespace="http://schemas.microsoft.com/office/2006/metadata/properties" ma:root="true" ma:fieldsID="411a4b2f7de79665ba77b3f5fa293646" ns2:_="" ns3:_="">
    <xsd:import namespace="8068c555-e99c-45bb-9f67-6f662b6381c4"/>
    <xsd:import namespace="31f66656-7ebe-412e-89f3-865ca9452852"/>
    <xsd:element name="properties">
      <xsd:complexType>
        <xsd:sequence>
          <xsd:element name="documentManagement">
            <xsd:complexType>
              <xsd:all>
                <xsd:element ref="ns2:Form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68c555-e99c-45bb-9f67-6f662b6381c4" elementFormDefault="qualified">
    <xsd:import namespace="http://schemas.microsoft.com/office/2006/documentManagement/types"/>
    <xsd:import namespace="http://schemas.microsoft.com/office/infopath/2007/PartnerControls"/>
    <xsd:element name="Formato" ma:index="8" nillable="true" ma:displayName="Formato" ma:internalName="Forma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851A9-ACF4-4804-B724-E22A0ADE41A3}">
  <ds:schemaRefs>
    <ds:schemaRef ds:uri="http://schemas.microsoft.com/office/2006/metadata/properties"/>
    <ds:schemaRef ds:uri="http://purl.org/dc/dcmitype/"/>
    <ds:schemaRef ds:uri="http://purl.org/dc/terms/"/>
    <ds:schemaRef ds:uri="31f66656-7ebe-412e-89f3-865ca9452852"/>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068c555-e99c-45bb-9f67-6f662b6381c4"/>
  </ds:schemaRefs>
</ds:datastoreItem>
</file>

<file path=customXml/itemProps2.xml><?xml version="1.0" encoding="utf-8"?>
<ds:datastoreItem xmlns:ds="http://schemas.openxmlformats.org/officeDocument/2006/customXml" ds:itemID="{65E697DE-3D23-4C5E-8202-F7AF9EBAC465}">
  <ds:schemaRefs>
    <ds:schemaRef ds:uri="http://schemas.microsoft.com/sharepoint/v3/contenttype/forms"/>
  </ds:schemaRefs>
</ds:datastoreItem>
</file>

<file path=customXml/itemProps3.xml><?xml version="1.0" encoding="utf-8"?>
<ds:datastoreItem xmlns:ds="http://schemas.openxmlformats.org/officeDocument/2006/customXml" ds:itemID="{4FE75167-9833-4B7D-A945-66EEDBF66213}"/>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mensual personal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Descargar plantilla</dc:title>
  <dc:creator/>
  <cp:lastModifiedBy/>
  <dcterms:created xsi:type="dcterms:W3CDTF">2018-12-13T12:58:42Z</dcterms:created>
  <dcterms:modified xsi:type="dcterms:W3CDTF">2024-03-04T15:03:37Z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0x010100EB646592B039AC4B8D2434E403967958</vt:lpwstr>
  </property>
</Properties>
</file>